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745" activeTab="0"/>
  </bookViews>
  <sheets>
    <sheet name="IS" sheetId="1" r:id="rId1"/>
    <sheet name="BS" sheetId="2" r:id="rId2"/>
    <sheet name="CIE" sheetId="3" r:id="rId3"/>
    <sheet name="CF" sheetId="4" r:id="rId4"/>
  </sheets>
  <externalReferences>
    <externalReference r:id="rId7"/>
  </externalReferences>
  <definedNames>
    <definedName name="_xlnm.Print_Area" localSheetId="1">'BS'!$A$1:$G$96</definedName>
    <definedName name="_xlnm.Print_Area" localSheetId="3">'CF'!$A$1:$G$96</definedName>
    <definedName name="_xlnm.Print_Area" localSheetId="2">'CIE'!$A$1:$T$75</definedName>
    <definedName name="_xlnm.Print_Area" localSheetId="0">'IS'!$A$1:$I$79</definedName>
  </definedNames>
  <calcPr fullCalcOnLoad="1"/>
</workbook>
</file>

<file path=xl/sharedStrings.xml><?xml version="1.0" encoding="utf-8"?>
<sst xmlns="http://schemas.openxmlformats.org/spreadsheetml/2006/main" count="240" uniqueCount="174">
  <si>
    <t>RM'000</t>
  </si>
  <si>
    <t>Revenue</t>
  </si>
  <si>
    <t>Gross profit</t>
  </si>
  <si>
    <t>Note</t>
  </si>
  <si>
    <t>CURRENT ASSETS</t>
  </si>
  <si>
    <t>Cash and bank balances</t>
  </si>
  <si>
    <t>Total Current Assets</t>
  </si>
  <si>
    <t>CURRENT LIABILITIES</t>
  </si>
  <si>
    <t>Total Current Liabilities</t>
  </si>
  <si>
    <t>NET CURRENT ASSETS</t>
  </si>
  <si>
    <t xml:space="preserve">Share </t>
  </si>
  <si>
    <t>Capital</t>
  </si>
  <si>
    <t>Total</t>
  </si>
  <si>
    <t>Cost of sales</t>
  </si>
  <si>
    <t>Other operating income</t>
  </si>
  <si>
    <t>Finance costs</t>
  </si>
  <si>
    <t>Premium</t>
  </si>
  <si>
    <t>(Incorporated in Malaysia)</t>
  </si>
  <si>
    <t>Property, plant and equipment</t>
  </si>
  <si>
    <t>Short term borrowings</t>
  </si>
  <si>
    <t>Deferred taxation</t>
  </si>
  <si>
    <t>Taxation</t>
  </si>
  <si>
    <t>Non-cash items</t>
  </si>
  <si>
    <t>Non-operating items</t>
  </si>
  <si>
    <t>Operating profit before working capital changes</t>
  </si>
  <si>
    <t>Net change in current assets</t>
  </si>
  <si>
    <t>Net change in current liabilities</t>
  </si>
  <si>
    <t>CASH FLOWS FROM OPERATING ACTIVITIES</t>
  </si>
  <si>
    <t>CASH FLOWS FROM INVESTING ACTIVITIES</t>
  </si>
  <si>
    <t>Interest paid</t>
  </si>
  <si>
    <t>Tax paid</t>
  </si>
  <si>
    <t>Purchase of property, plant and equipment</t>
  </si>
  <si>
    <t>CASH FLOWS FROM FINANCING ACTIVITIES</t>
  </si>
  <si>
    <t>Interest received</t>
  </si>
  <si>
    <t xml:space="preserve">PRINSIPTEK CORPORATION BERHAD </t>
  </si>
  <si>
    <t>(Company No. 595000-H)</t>
  </si>
  <si>
    <t>Operating expenses</t>
  </si>
  <si>
    <t>QUARTERLY REPORT ON UNAUDITED CONSOLIDATED RESULTS</t>
  </si>
  <si>
    <t xml:space="preserve"> </t>
  </si>
  <si>
    <t>Current</t>
  </si>
  <si>
    <t>Quarter</t>
  </si>
  <si>
    <t>Proceeds from disposal of property, plant and equipment</t>
  </si>
  <si>
    <t>NON CURRENT ASSETS</t>
  </si>
  <si>
    <t>Trade and other receivables</t>
  </si>
  <si>
    <t>Trade and other payables</t>
  </si>
  <si>
    <t>Intangible assets</t>
  </si>
  <si>
    <t>Reserve on</t>
  </si>
  <si>
    <t>Consolidation</t>
  </si>
  <si>
    <t>INDIVIDUAL QUARTER</t>
  </si>
  <si>
    <t>CUMULATIVE QUARTER</t>
  </si>
  <si>
    <t>Preceding</t>
  </si>
  <si>
    <t>Year</t>
  </si>
  <si>
    <t>Corresponding</t>
  </si>
  <si>
    <t>Period</t>
  </si>
  <si>
    <t xml:space="preserve">Current </t>
  </si>
  <si>
    <t>Current Quarter</t>
  </si>
  <si>
    <t>Financial Year End</t>
  </si>
  <si>
    <t>To Date</t>
  </si>
  <si>
    <t>LONG TERM AND DEFERRED LIABILITIES</t>
  </si>
  <si>
    <t>At End Of</t>
  </si>
  <si>
    <t>Total Non Currrent Assets</t>
  </si>
  <si>
    <t>Total Long Term And Deferred Liabilities</t>
  </si>
  <si>
    <t>Less: short term borrowings</t>
  </si>
  <si>
    <t>Land and development expenditure</t>
  </si>
  <si>
    <t>(Unaudited)</t>
  </si>
  <si>
    <t>Equity</t>
  </si>
  <si>
    <t>Component</t>
  </si>
  <si>
    <t>Non - Distributable</t>
  </si>
  <si>
    <t>Distributable</t>
  </si>
  <si>
    <t>Retained</t>
  </si>
  <si>
    <t>Profits</t>
  </si>
  <si>
    <t>Other investments</t>
  </si>
  <si>
    <t>Long term loans</t>
  </si>
  <si>
    <t>Period To Date</t>
  </si>
  <si>
    <t>Preceding Year</t>
  </si>
  <si>
    <t>NET ASSETS PER SHARE (RM)</t>
  </si>
  <si>
    <t>TOTAL EQUITY</t>
  </si>
  <si>
    <t>Attributable to Equity Holders of Parent</t>
  </si>
  <si>
    <t>Minority</t>
  </si>
  <si>
    <t>OF THE PARENT</t>
  </si>
  <si>
    <t xml:space="preserve">EQUITY ATTRIBUTABLE TO EQUITY HOLDERS </t>
  </si>
  <si>
    <t>(Audited)</t>
  </si>
  <si>
    <t>Tax recoverable</t>
  </si>
  <si>
    <t>Fixed deposits with license bank</t>
  </si>
  <si>
    <t>Hire purchase payables</t>
  </si>
  <si>
    <t>ICULS -Equity</t>
  </si>
  <si>
    <t>Cash and cash equivalents at the end of period comprise:-</t>
  </si>
  <si>
    <t>Fixed deposits with licensed banks</t>
  </si>
  <si>
    <t>Less: fixed deposits pledged with licensed banks</t>
  </si>
  <si>
    <t xml:space="preserve"> Reserve</t>
  </si>
  <si>
    <t>Property development costs</t>
  </si>
  <si>
    <t>Cash held under Housing Development Account</t>
  </si>
  <si>
    <t>Amount owing by customers on contracts</t>
  </si>
  <si>
    <t>Amount owing to customers on contracts</t>
  </si>
  <si>
    <t>MINORITY SHAREHOLDERS' INTERESTS</t>
  </si>
  <si>
    <t>At End Of Preceding Year</t>
  </si>
  <si>
    <r>
      <t xml:space="preserve">    </t>
    </r>
    <r>
      <rPr>
        <b/>
        <u val="single"/>
        <sz val="11"/>
        <rFont val="Times New Roman"/>
        <family val="1"/>
      </rPr>
      <t xml:space="preserve">Corresponding Period </t>
    </r>
  </si>
  <si>
    <t>NET INCREASE IN CASH AND CASH EQUIVALENTS</t>
  </si>
  <si>
    <t>EFFECTS OF FOREGIN EXCHANGE RATE CHANGES</t>
  </si>
  <si>
    <t>Cash generated from operations</t>
  </si>
  <si>
    <t>Shareholders'</t>
  </si>
  <si>
    <t>Interests</t>
  </si>
  <si>
    <t xml:space="preserve">Drawdown of Murabahah Commercial Papers </t>
  </si>
  <si>
    <t>Tax payables</t>
  </si>
  <si>
    <t>Net profit for the period</t>
  </si>
  <si>
    <t>CASH AND CASH EQUIVALENTS AT BEGINNING OF PERIOD</t>
  </si>
  <si>
    <t>CASH AND CASH EQUIVALENTS AT END OF PERIOD</t>
  </si>
  <si>
    <t>Exchange</t>
  </si>
  <si>
    <t>Prepaid lease payments</t>
  </si>
  <si>
    <t>Dividend</t>
  </si>
  <si>
    <t>Acqusition in subsidiary company, net of cash</t>
  </si>
  <si>
    <t>Dividend paid</t>
  </si>
  <si>
    <t>Purchase of leasehold land</t>
  </si>
  <si>
    <t>Proceeds from issue of shares to minority shareholders</t>
  </si>
  <si>
    <t>Drawdown of loan net of repayment</t>
  </si>
  <si>
    <t>Short term loans</t>
  </si>
  <si>
    <t>Adjustments for:-</t>
  </si>
  <si>
    <t>At 1 January 2008</t>
  </si>
  <si>
    <t>Repayment of bank borrowings</t>
  </si>
  <si>
    <t>Reserves</t>
  </si>
  <si>
    <t>Decrease in fixed deposits pledged</t>
  </si>
  <si>
    <t>Prior year adjustment - effect of adopting FRS 3</t>
  </si>
  <si>
    <t>Issue of shares by subsidiary company to minority shareholders</t>
  </si>
  <si>
    <t>2(b)</t>
  </si>
  <si>
    <t>At 1 January 2009</t>
  </si>
  <si>
    <t>Net cash used in financing activities</t>
  </si>
  <si>
    <t>Net cash (used in)/from investing activities</t>
  </si>
  <si>
    <t>31.12.2009</t>
  </si>
  <si>
    <t>At End Of Period To Date</t>
  </si>
  <si>
    <t>31.03.2010</t>
  </si>
  <si>
    <t>31.03.2009</t>
  </si>
  <si>
    <t>PCB Financial Report For First Quarter Ended 31.03.2010</t>
  </si>
  <si>
    <r>
      <t xml:space="preserve">   </t>
    </r>
    <r>
      <rPr>
        <b/>
        <u val="single"/>
        <sz val="11"/>
        <rFont val="Times New Roman"/>
        <family val="1"/>
      </rPr>
      <t>31.03.2010</t>
    </r>
    <r>
      <rPr>
        <b/>
        <sz val="11"/>
        <rFont val="Times New Roman"/>
        <family val="1"/>
      </rPr>
      <t xml:space="preserve"> (Unaudited)</t>
    </r>
  </si>
  <si>
    <t>At 1 January 2010</t>
  </si>
  <si>
    <t>At 31 March 2010</t>
  </si>
  <si>
    <t>At 31 March 2009</t>
  </si>
  <si>
    <t>Proceeds from disposal of prepaid lease payments</t>
  </si>
  <si>
    <t>Total comprehensive income attributable to:-</t>
  </si>
  <si>
    <t>Other comprehensive income</t>
  </si>
  <si>
    <t>At 1 January 2010 (restated)</t>
  </si>
  <si>
    <t>Earnings per share attributable to</t>
  </si>
  <si>
    <t>FOR THE FIRST FINANCIAL QUARTER ENDED 31 MARCH 2010</t>
  </si>
  <si>
    <r>
      <t xml:space="preserve">    </t>
    </r>
    <r>
      <rPr>
        <b/>
        <u val="single"/>
        <sz val="11"/>
        <rFont val="Times New Roman"/>
        <family val="1"/>
      </rPr>
      <t>31.03.2009</t>
    </r>
    <r>
      <rPr>
        <b/>
        <sz val="11"/>
        <rFont val="Times New Roman"/>
        <family val="1"/>
      </rPr>
      <t xml:space="preserve"> (Unaudited)</t>
    </r>
  </si>
  <si>
    <t>(Unudited)</t>
  </si>
  <si>
    <t xml:space="preserve">Total comprehensive income </t>
  </si>
  <si>
    <t xml:space="preserve">   Foreign currency translation</t>
  </si>
  <si>
    <t xml:space="preserve">   Equity holders of the parent</t>
  </si>
  <si>
    <t xml:space="preserve">   Minority shareholders' interests</t>
  </si>
  <si>
    <t>UNAUDITED CONDENSED CONSOLIDATED STATEMENTS OF FINANCIAL POSITION</t>
  </si>
  <si>
    <t>UNAUDITED CONDENSED CONSOLIDATED STATEMENTS OF CHANGES IN EQUITY</t>
  </si>
  <si>
    <t>Total comprehensive income for the period</t>
  </si>
  <si>
    <t>The notes set out on pages 5 to 16 form an integral part of the interim financial report.</t>
  </si>
  <si>
    <t>- Page 1 of 16 -</t>
  </si>
  <si>
    <t>- Page 2 of 16 -</t>
  </si>
  <si>
    <t>- Page 3 of 16 -</t>
  </si>
  <si>
    <t>- Page 4 of 16 -</t>
  </si>
  <si>
    <t>Repayment of hire purchase payables</t>
  </si>
  <si>
    <t>UNAUDITED CONDENSED CONSOLIDATED STATEMENTS OF COMPREHENSIVE INCOME</t>
  </si>
  <si>
    <t>UNAUDITED CONDENSED CONSOLIDATED CASH FLOW STATEMENTS</t>
  </si>
  <si>
    <t>Profit before taxation</t>
  </si>
  <si>
    <t>Effect of adopting FRS 139</t>
  </si>
  <si>
    <t>The Unaudited Condensed Consolidated Cash Flow Statements should be read in conjunction with the audited financial statements of the Group for the financial year ended 31 December 2009.</t>
  </si>
  <si>
    <t>Net cash from operating activities</t>
  </si>
  <si>
    <t>Share capital</t>
  </si>
  <si>
    <t>Share premium</t>
  </si>
  <si>
    <t>Trade payables</t>
  </si>
  <si>
    <t>Other comprehensive income:-</t>
  </si>
  <si>
    <t xml:space="preserve">  equity holders of the parent:-</t>
  </si>
  <si>
    <t xml:space="preserve">  Basic earnings per share (sen)</t>
  </si>
  <si>
    <t xml:space="preserve">  Diluted earnings per share (sen)</t>
  </si>
  <si>
    <t>Net profit attributable to:-</t>
  </si>
  <si>
    <t>The Unaudited Condensed Consolidated Statements of Comprehensive Income should be read in conjunction with the audited financial statements of the Group for the financial year ended 31 December 2009.</t>
  </si>
  <si>
    <t>The Unaudited Condensed Consolidated Statements of Financial Position should be read in conjunction with the audited financial statements of the Group for the financial year ended 31 December 2009.</t>
  </si>
  <si>
    <t>The Unaudited Condensed Consolidated Statements of Changes in Equity should be read in conjunction with the audited financial statements of the Group for the financial year ended 31 December 2009.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</si>
</sst>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£&quot;#,##0;\-&quot;£&quot;#,##0"/>
    <numFmt numFmtId="169" formatCode="&quot;£&quot;#,##0;[Red]\-&quot;£&quot;#,##0"/>
    <numFmt numFmtId="170" formatCode="&quot;£&quot;#,##0.00;\-&quot;£&quot;#,##0.00"/>
    <numFmt numFmtId="171" formatCode="&quot;£&quot;#,##0.00;[Red]\-&quot;£&quot;#,##0.00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#,##0.0_);\(#,##0.0\)"/>
    <numFmt numFmtId="177" formatCode="0.000_);\(0.000\)"/>
    <numFmt numFmtId="178" formatCode="0.000"/>
    <numFmt numFmtId="179" formatCode="&quot;$&quot;\ #,##0;&quot;$&quot;\ \-#,##0"/>
    <numFmt numFmtId="180" formatCode="&quot;$&quot;\ #,##0;[Red]&quot;$&quot;\ \-#,##0"/>
    <numFmt numFmtId="181" formatCode="&quot;$&quot;\ #,##0.00;&quot;$&quot;\ \-#,##0.00"/>
    <numFmt numFmtId="182" formatCode="&quot;$&quot;\ #,##0.00;[Red]&quot;$&quot;\ \-#,##0.00"/>
    <numFmt numFmtId="183" formatCode="_ &quot;$&quot;\ * #,##0_ ;_ &quot;$&quot;\ * \-#,##0_ ;_ &quot;$&quot;\ * &quot;-&quot;_ ;_ @_ "/>
    <numFmt numFmtId="184" formatCode="_ * #,##0_ ;_ * \-#,##0_ ;_ * &quot;-&quot;_ ;_ @_ "/>
    <numFmt numFmtId="185" formatCode="_ &quot;$&quot;\ * #,##0.00_ ;_ &quot;$&quot;\ * \-#,##0.00_ ;_ &quot;$&quot;\ * &quot;-&quot;??_ ;_ @_ "/>
    <numFmt numFmtId="186" formatCode="_ * #,##0.00_ ;_ * \-#,##0.00_ ;_ * &quot;-&quot;??_ ;_ @_ "/>
    <numFmt numFmtId="187" formatCode="_ &quot;$&quot;\ * #,##0.0_ ;_ &quot;$&quot;\ * \-#,##0.0_ ;_ &quot;$&quot;\ * &quot;-&quot;??_ ;_ @_ "/>
    <numFmt numFmtId="188" formatCode="_ &quot;$&quot;\ * #,##0_ ;_ &quot;$&quot;\ * \-#,##0_ ;_ &quot;$&quot;\ * &quot;-&quot;??_ ;_ @_ "/>
    <numFmt numFmtId="189" formatCode="_ * #,##0.0_ ;_ * \-#,##0.0_ ;_ * &quot;-&quot;??_ ;_ @_ "/>
    <numFmt numFmtId="190" formatCode="_ * #,##0_ ;_ * \-#,##0_ ;_ * &quot;-&quot;??_ ;_ @_ "/>
    <numFmt numFmtId="191" formatCode="0.00_);\(0.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_(* #,##0.0_);_(* \(#,##0.0\);_(* &quot;-&quot;??_);_(@_)"/>
    <numFmt numFmtId="196" formatCode="_(* #,##0_);_(* \(#,##0\);_(* &quot;-&quot;??_);_(@_)"/>
    <numFmt numFmtId="197" formatCode="#,##0\ ;[Red]\(#,##0\);&quot;  -     &quot;"/>
    <numFmt numFmtId="198" formatCode="_(* #,##0.0_);_(* \(#,##0.0\);_(* &quot;-&quot;?_);_(@_)"/>
    <numFmt numFmtId="199" formatCode="[$€-2]\ #,##0.00_);[Red]\([$€-2]\ #,##0.00\)"/>
    <numFmt numFmtId="200" formatCode="_-* #,##0.000_-;\-* #,##0.000_-;_-* &quot;-&quot;??_-;_-@_-"/>
    <numFmt numFmtId="201" formatCode="_-* #,##0.0000_-;\-* #,##0.0000_-;_-* &quot;-&quot;??_-;_-@_-"/>
  </numFmts>
  <fonts count="11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1"/>
      <color indexed="9"/>
      <name val="Times New Roman"/>
      <family val="1"/>
    </font>
    <font>
      <sz val="9"/>
      <name val="Times New Roman"/>
      <family val="1"/>
    </font>
    <font>
      <b/>
      <u val="single"/>
      <sz val="11"/>
      <name val="Times New Roman"/>
      <family val="1"/>
    </font>
    <font>
      <b/>
      <sz val="8.8"/>
      <name val="Times New Roman"/>
      <family val="1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97" fontId="5" fillId="0" borderId="0">
      <alignment/>
      <protection/>
    </xf>
    <xf numFmtId="9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7" fontId="1" fillId="0" borderId="0" xfId="0" applyNumberFormat="1" applyFont="1" applyAlignment="1">
      <alignment/>
    </xf>
    <xf numFmtId="37" fontId="1" fillId="0" borderId="0" xfId="0" applyNumberFormat="1" applyFont="1" applyAlignment="1" quotePrefix="1">
      <alignment/>
    </xf>
    <xf numFmtId="0" fontId="1" fillId="0" borderId="0" xfId="0" applyFont="1" applyAlignment="1">
      <alignment horizontal="justify"/>
    </xf>
    <xf numFmtId="176" fontId="1" fillId="0" borderId="0" xfId="0" applyNumberFormat="1" applyFont="1" applyAlignment="1">
      <alignment/>
    </xf>
    <xf numFmtId="39" fontId="1" fillId="0" borderId="0" xfId="0" applyNumberFormat="1" applyFont="1" applyAlignment="1">
      <alignment/>
    </xf>
    <xf numFmtId="37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37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justify"/>
    </xf>
    <xf numFmtId="37" fontId="1" fillId="0" borderId="0" xfId="0" applyNumberFormat="1" applyFont="1" applyBorder="1" applyAlignment="1">
      <alignment horizontal="center"/>
    </xf>
    <xf numFmtId="177" fontId="1" fillId="0" borderId="0" xfId="0" applyNumberFormat="1" applyFont="1" applyBorder="1" applyAlignment="1">
      <alignment/>
    </xf>
    <xf numFmtId="37" fontId="1" fillId="0" borderId="0" xfId="0" applyNumberFormat="1" applyFont="1" applyBorder="1" applyAlignment="1" quotePrefix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196" fontId="1" fillId="0" borderId="0" xfId="15" applyNumberFormat="1" applyFont="1" applyAlignment="1">
      <alignment/>
    </xf>
    <xf numFmtId="196" fontId="1" fillId="0" borderId="0" xfId="15" applyNumberFormat="1" applyFont="1" applyBorder="1" applyAlignment="1">
      <alignment/>
    </xf>
    <xf numFmtId="0" fontId="1" fillId="0" borderId="0" xfId="0" applyFont="1" applyFill="1" applyAlignment="1">
      <alignment/>
    </xf>
    <xf numFmtId="196" fontId="1" fillId="0" borderId="1" xfId="15" applyNumberFormat="1" applyFont="1" applyBorder="1" applyAlignment="1">
      <alignment/>
    </xf>
    <xf numFmtId="196" fontId="1" fillId="0" borderId="2" xfId="15" applyNumberFormat="1" applyFont="1" applyBorder="1" applyAlignment="1">
      <alignment/>
    </xf>
    <xf numFmtId="196" fontId="1" fillId="0" borderId="0" xfId="15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justify" wrapText="1"/>
    </xf>
    <xf numFmtId="37" fontId="2" fillId="0" borderId="0" xfId="0" applyNumberFormat="1" applyFont="1" applyAlignment="1">
      <alignment horizontal="center"/>
    </xf>
    <xf numFmtId="37" fontId="2" fillId="0" borderId="1" xfId="0" applyNumberFormat="1" applyFont="1" applyBorder="1" applyAlignment="1">
      <alignment horizontal="center"/>
    </xf>
    <xf numFmtId="0" fontId="2" fillId="0" borderId="0" xfId="0" applyFont="1" applyAlignment="1" quotePrefix="1">
      <alignment horizontal="center"/>
    </xf>
    <xf numFmtId="37" fontId="1" fillId="0" borderId="1" xfId="0" applyNumberFormat="1" applyFont="1" applyBorder="1" applyAlignment="1">
      <alignment/>
    </xf>
    <xf numFmtId="37" fontId="2" fillId="0" borderId="0" xfId="0" applyNumberFormat="1" applyFont="1" applyFill="1" applyBorder="1" applyAlignment="1">
      <alignment horizontal="center"/>
    </xf>
    <xf numFmtId="37" fontId="2" fillId="0" borderId="0" xfId="0" applyNumberFormat="1" applyFont="1" applyFill="1" applyAlignment="1">
      <alignment horizontal="center"/>
    </xf>
    <xf numFmtId="37" fontId="2" fillId="0" borderId="3" xfId="0" applyNumberFormat="1" applyFont="1" applyBorder="1" applyAlignment="1">
      <alignment horizontal="center"/>
    </xf>
    <xf numFmtId="197" fontId="1" fillId="0" borderId="0" xfId="21" applyFont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197" fontId="1" fillId="0" borderId="0" xfId="21" applyFont="1" applyBorder="1">
      <alignment/>
      <protection/>
    </xf>
    <xf numFmtId="0" fontId="1" fillId="0" borderId="0" xfId="0" applyFont="1" applyBorder="1" applyAlignment="1">
      <alignment horizontal="left"/>
    </xf>
    <xf numFmtId="0" fontId="1" fillId="0" borderId="0" xfId="0" applyNumberFormat="1" applyFont="1" applyBorder="1" applyAlignment="1">
      <alignment horizontal="justify" wrapText="1"/>
    </xf>
    <xf numFmtId="0" fontId="1" fillId="0" borderId="0" xfId="0" applyNumberFormat="1" applyFont="1" applyAlignment="1">
      <alignment horizontal="justify" vertical="center" wrapText="1"/>
    </xf>
    <xf numFmtId="0" fontId="1" fillId="0" borderId="0" xfId="0" applyNumberFormat="1" applyFont="1" applyBorder="1" applyAlignment="1">
      <alignment horizontal="justify" vertical="center" wrapText="1"/>
    </xf>
    <xf numFmtId="196" fontId="1" fillId="0" borderId="0" xfId="15" applyNumberFormat="1" applyFont="1" applyBorder="1" applyAlignment="1">
      <alignment horizontal="justify" vertical="center" wrapText="1"/>
    </xf>
    <xf numFmtId="196" fontId="1" fillId="0" borderId="0" xfId="15" applyNumberFormat="1" applyFont="1" applyBorder="1" applyAlignment="1">
      <alignment horizontal="justify" wrapText="1"/>
    </xf>
    <xf numFmtId="0" fontId="7" fillId="0" borderId="0" xfId="0" applyNumberFormat="1" applyFont="1" applyAlignment="1" quotePrefix="1">
      <alignment horizontal="right"/>
    </xf>
    <xf numFmtId="0" fontId="7" fillId="0" borderId="0" xfId="0" applyNumberFormat="1" applyFont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96" fontId="2" fillId="0" borderId="0" xfId="15" applyNumberFormat="1" applyFont="1" applyAlignment="1">
      <alignment horizontal="center"/>
    </xf>
    <xf numFmtId="196" fontId="1" fillId="0" borderId="0" xfId="15" applyNumberFormat="1" applyFont="1" applyAlignment="1" quotePrefix="1">
      <alignment/>
    </xf>
    <xf numFmtId="196" fontId="1" fillId="0" borderId="2" xfId="15" applyNumberFormat="1" applyFont="1" applyBorder="1" applyAlignment="1" quotePrefix="1">
      <alignment horizontal="center"/>
    </xf>
    <xf numFmtId="196" fontId="1" fillId="0" borderId="1" xfId="15" applyNumberFormat="1" applyFont="1" applyBorder="1" applyAlignment="1" quotePrefix="1">
      <alignment horizontal="center"/>
    </xf>
    <xf numFmtId="196" fontId="1" fillId="0" borderId="0" xfId="15" applyNumberFormat="1" applyFont="1" applyAlignment="1" quotePrefix="1">
      <alignment horizontal="center"/>
    </xf>
    <xf numFmtId="196" fontId="1" fillId="0" borderId="3" xfId="15" applyNumberFormat="1" applyFont="1" applyBorder="1" applyAlignment="1" quotePrefix="1">
      <alignment horizontal="center"/>
    </xf>
    <xf numFmtId="196" fontId="1" fillId="0" borderId="0" xfId="15" applyNumberFormat="1" applyFont="1" applyBorder="1" applyAlignment="1" quotePrefix="1">
      <alignment horizontal="center"/>
    </xf>
    <xf numFmtId="43" fontId="1" fillId="0" borderId="3" xfId="15" applyNumberFormat="1" applyFont="1" applyBorder="1" applyAlignment="1">
      <alignment/>
    </xf>
    <xf numFmtId="43" fontId="1" fillId="0" borderId="0" xfId="15" applyNumberFormat="1" applyFont="1" applyAlignment="1">
      <alignment/>
    </xf>
    <xf numFmtId="43" fontId="2" fillId="0" borderId="0" xfId="15" applyFont="1" applyFill="1" applyAlignment="1">
      <alignment horizontal="center"/>
    </xf>
    <xf numFmtId="196" fontId="1" fillId="0" borderId="0" xfId="0" applyNumberFormat="1" applyFont="1" applyBorder="1" applyAlignment="1">
      <alignment/>
    </xf>
    <xf numFmtId="43" fontId="1" fillId="0" borderId="0" xfId="15" applyNumberFormat="1" applyFont="1" applyBorder="1" applyAlignment="1">
      <alignment/>
    </xf>
    <xf numFmtId="0" fontId="1" fillId="0" borderId="0" xfId="0" applyNumberFormat="1" applyFont="1" applyAlignment="1">
      <alignment wrapText="1"/>
    </xf>
    <xf numFmtId="0" fontId="2" fillId="0" borderId="1" xfId="0" applyFont="1" applyBorder="1" applyAlignment="1">
      <alignment horizontal="center"/>
    </xf>
    <xf numFmtId="0" fontId="7" fillId="0" borderId="0" xfId="0" applyNumberFormat="1" applyFont="1" applyAlignment="1">
      <alignment horizontal="right"/>
    </xf>
    <xf numFmtId="0" fontId="7" fillId="0" borderId="0" xfId="0" applyNumberFormat="1" applyFont="1" applyBorder="1" applyAlignment="1">
      <alignment horizontal="right"/>
    </xf>
    <xf numFmtId="0" fontId="6" fillId="2" borderId="3" xfId="0" applyFont="1" applyFill="1" applyBorder="1" applyAlignment="1">
      <alignment horizontal="center"/>
    </xf>
    <xf numFmtId="37" fontId="6" fillId="2" borderId="5" xfId="0" applyNumberFormat="1" applyFont="1" applyFill="1" applyBorder="1" applyAlignment="1">
      <alignment horizontal="center"/>
    </xf>
    <xf numFmtId="37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37" fontId="1" fillId="0" borderId="0" xfId="0" applyNumberFormat="1" applyFont="1" applyBorder="1" applyAlignment="1">
      <alignment/>
    </xf>
    <xf numFmtId="196" fontId="1" fillId="0" borderId="0" xfId="0" applyNumberFormat="1" applyFont="1" applyAlignment="1">
      <alignment/>
    </xf>
    <xf numFmtId="37" fontId="2" fillId="0" borderId="6" xfId="0" applyNumberFormat="1" applyFont="1" applyBorder="1" applyAlignment="1">
      <alignment horizontal="center"/>
    </xf>
    <xf numFmtId="37" fontId="1" fillId="0" borderId="1" xfId="0" applyNumberFormat="1" applyFont="1" applyBorder="1" applyAlignment="1">
      <alignment/>
    </xf>
    <xf numFmtId="37" fontId="2" fillId="0" borderId="0" xfId="0" applyNumberFormat="1" applyFont="1" applyAlignment="1">
      <alignment/>
    </xf>
    <xf numFmtId="196" fontId="1" fillId="0" borderId="0" xfId="15" applyNumberFormat="1" applyFont="1" applyAlignment="1">
      <alignment/>
    </xf>
    <xf numFmtId="196" fontId="1" fillId="0" borderId="0" xfId="15" applyNumberFormat="1" applyFont="1" applyBorder="1" applyAlignment="1">
      <alignment/>
    </xf>
    <xf numFmtId="196" fontId="1" fillId="0" borderId="1" xfId="15" applyNumberFormat="1" applyFont="1" applyBorder="1" applyAlignment="1">
      <alignment/>
    </xf>
    <xf numFmtId="196" fontId="1" fillId="0" borderId="2" xfId="15" applyNumberFormat="1" applyFont="1" applyBorder="1" applyAlignment="1">
      <alignment/>
    </xf>
    <xf numFmtId="196" fontId="1" fillId="0" borderId="3" xfId="15" applyNumberFormat="1" applyFont="1" applyBorder="1" applyAlignment="1">
      <alignment/>
    </xf>
    <xf numFmtId="43" fontId="1" fillId="0" borderId="0" xfId="15" applyFont="1" applyFill="1" applyBorder="1" applyAlignment="1">
      <alignment/>
    </xf>
    <xf numFmtId="43" fontId="1" fillId="0" borderId="3" xfId="15" applyFont="1" applyFill="1" applyBorder="1" applyAlignment="1">
      <alignment/>
    </xf>
    <xf numFmtId="37" fontId="1" fillId="0" borderId="3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176" fontId="1" fillId="0" borderId="0" xfId="0" applyNumberFormat="1" applyFont="1" applyAlignment="1">
      <alignment/>
    </xf>
    <xf numFmtId="39" fontId="1" fillId="0" borderId="0" xfId="0" applyNumberFormat="1" applyFont="1" applyAlignment="1">
      <alignment/>
    </xf>
    <xf numFmtId="196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196" fontId="1" fillId="0" borderId="0" xfId="15" applyNumberFormat="1" applyFont="1" applyFill="1" applyAlignment="1">
      <alignment/>
    </xf>
    <xf numFmtId="196" fontId="1" fillId="0" borderId="0" xfId="15" applyNumberFormat="1" applyFont="1" applyFill="1" applyBorder="1" applyAlignment="1">
      <alignment/>
    </xf>
    <xf numFmtId="196" fontId="1" fillId="0" borderId="1" xfId="15" applyNumberFormat="1" applyFont="1" applyFill="1" applyBorder="1" applyAlignment="1">
      <alignment/>
    </xf>
    <xf numFmtId="196" fontId="1" fillId="0" borderId="2" xfId="15" applyNumberFormat="1" applyFont="1" applyFill="1" applyBorder="1" applyAlignment="1">
      <alignment/>
    </xf>
    <xf numFmtId="43" fontId="1" fillId="0" borderId="0" xfId="15" applyFont="1" applyAlignment="1">
      <alignment/>
    </xf>
    <xf numFmtId="43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196" fontId="2" fillId="0" borderId="0" xfId="15" applyNumberFormat="1" applyFont="1" applyBorder="1" applyAlignment="1">
      <alignment horizontal="center"/>
    </xf>
    <xf numFmtId="196" fontId="2" fillId="0" borderId="6" xfId="15" applyNumberFormat="1" applyFont="1" applyBorder="1" applyAlignment="1">
      <alignment horizontal="center"/>
    </xf>
    <xf numFmtId="196" fontId="2" fillId="0" borderId="7" xfId="15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96" fontId="2" fillId="0" borderId="0" xfId="15" applyNumberFormat="1" applyFont="1" applyFill="1" applyBorder="1" applyAlignment="1">
      <alignment horizontal="center"/>
    </xf>
    <xf numFmtId="196" fontId="1" fillId="0" borderId="0" xfId="15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96" fontId="2" fillId="0" borderId="1" xfId="15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96" fontId="1" fillId="0" borderId="0" xfId="15" applyNumberFormat="1" applyFont="1" applyFill="1" applyBorder="1" applyAlignment="1">
      <alignment horizontal="right"/>
    </xf>
    <xf numFmtId="197" fontId="1" fillId="0" borderId="0" xfId="21" applyFont="1" applyFill="1">
      <alignment/>
      <protection/>
    </xf>
    <xf numFmtId="0" fontId="2" fillId="0" borderId="0" xfId="0" applyFont="1" applyFill="1" applyBorder="1" applyAlignment="1">
      <alignment/>
    </xf>
    <xf numFmtId="196" fontId="7" fillId="0" borderId="0" xfId="15" applyNumberFormat="1" applyFont="1" applyAlignment="1" quotePrefix="1">
      <alignment horizontal="right"/>
    </xf>
    <xf numFmtId="0" fontId="1" fillId="0" borderId="0" xfId="0" applyFont="1" applyFill="1" applyBorder="1" applyAlignment="1">
      <alignment horizontal="left"/>
    </xf>
    <xf numFmtId="37" fontId="1" fillId="0" borderId="0" xfId="0" applyNumberFormat="1" applyFont="1" applyFill="1" applyAlignment="1">
      <alignment/>
    </xf>
    <xf numFmtId="196" fontId="1" fillId="0" borderId="3" xfId="15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96" fontId="1" fillId="0" borderId="0" xfId="15" applyNumberFormat="1" applyFont="1" applyFill="1" applyBorder="1" applyAlignment="1">
      <alignment/>
    </xf>
    <xf numFmtId="196" fontId="1" fillId="0" borderId="1" xfId="15" applyNumberFormat="1" applyFont="1" applyFill="1" applyBorder="1" applyAlignment="1">
      <alignment/>
    </xf>
    <xf numFmtId="196" fontId="1" fillId="0" borderId="2" xfId="15" applyNumberFormat="1" applyFont="1" applyFill="1" applyBorder="1" applyAlignment="1">
      <alignment/>
    </xf>
    <xf numFmtId="196" fontId="1" fillId="0" borderId="3" xfId="15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96" fontId="1" fillId="0" borderId="0" xfId="15" applyNumberFormat="1" applyFont="1" applyFill="1" applyBorder="1" applyAlignment="1">
      <alignment horizontal="justify" wrapText="1"/>
    </xf>
    <xf numFmtId="196" fontId="1" fillId="0" borderId="0" xfId="15" applyNumberFormat="1" applyFont="1" applyFill="1" applyBorder="1" applyAlignment="1">
      <alignment horizontal="justify" vertical="center" wrapText="1"/>
    </xf>
    <xf numFmtId="196" fontId="1" fillId="0" borderId="1" xfId="15" applyNumberFormat="1" applyFont="1" applyFill="1" applyBorder="1" applyAlignment="1">
      <alignment horizontal="justify" vertical="center" wrapText="1"/>
    </xf>
    <xf numFmtId="196" fontId="1" fillId="0" borderId="3" xfId="15" applyNumberFormat="1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center"/>
    </xf>
    <xf numFmtId="196" fontId="1" fillId="0" borderId="0" xfId="15" applyNumberFormat="1" applyFont="1" applyFill="1" applyAlignment="1">
      <alignment/>
    </xf>
    <xf numFmtId="37" fontId="1" fillId="3" borderId="0" xfId="0" applyNumberFormat="1" applyFont="1" applyFill="1" applyAlignment="1">
      <alignment/>
    </xf>
    <xf numFmtId="37" fontId="2" fillId="3" borderId="0" xfId="0" applyNumberFormat="1" applyFont="1" applyFill="1" applyAlignment="1">
      <alignment horizontal="center"/>
    </xf>
    <xf numFmtId="37" fontId="2" fillId="3" borderId="0" xfId="0" applyNumberFormat="1" applyFont="1" applyFill="1" applyBorder="1" applyAlignment="1">
      <alignment horizontal="center"/>
    </xf>
    <xf numFmtId="37" fontId="2" fillId="3" borderId="1" xfId="0" applyNumberFormat="1" applyFont="1" applyFill="1" applyBorder="1" applyAlignment="1">
      <alignment horizontal="center"/>
    </xf>
    <xf numFmtId="37" fontId="1" fillId="3" borderId="0" xfId="0" applyNumberFormat="1" applyFont="1" applyFill="1" applyBorder="1" applyAlignment="1">
      <alignment horizontal="center"/>
    </xf>
    <xf numFmtId="196" fontId="1" fillId="3" borderId="0" xfId="15" applyNumberFormat="1" applyFont="1" applyFill="1" applyBorder="1" applyAlignment="1">
      <alignment horizontal="right"/>
    </xf>
    <xf numFmtId="196" fontId="1" fillId="3" borderId="0" xfId="15" applyNumberFormat="1" applyFont="1" applyFill="1" applyBorder="1" applyAlignment="1">
      <alignment/>
    </xf>
    <xf numFmtId="196" fontId="1" fillId="3" borderId="1" xfId="15" applyNumberFormat="1" applyFont="1" applyFill="1" applyBorder="1" applyAlignment="1">
      <alignment/>
    </xf>
    <xf numFmtId="196" fontId="1" fillId="3" borderId="2" xfId="15" applyNumberFormat="1" applyFont="1" applyFill="1" applyBorder="1" applyAlignment="1">
      <alignment/>
    </xf>
    <xf numFmtId="196" fontId="1" fillId="3" borderId="3" xfId="15" applyNumberFormat="1" applyFont="1" applyFill="1" applyBorder="1" applyAlignment="1">
      <alignment/>
    </xf>
    <xf numFmtId="0" fontId="1" fillId="3" borderId="0" xfId="0" applyFont="1" applyFill="1" applyBorder="1" applyAlignment="1">
      <alignment/>
    </xf>
    <xf numFmtId="196" fontId="1" fillId="3" borderId="0" xfId="15" applyNumberFormat="1" applyFont="1" applyFill="1" applyBorder="1" applyAlignment="1">
      <alignment horizontal="justify" wrapText="1"/>
    </xf>
    <xf numFmtId="196" fontId="1" fillId="3" borderId="0" xfId="15" applyNumberFormat="1" applyFont="1" applyFill="1" applyBorder="1" applyAlignment="1">
      <alignment horizontal="justify" vertical="center" wrapText="1"/>
    </xf>
    <xf numFmtId="196" fontId="1" fillId="3" borderId="1" xfId="15" applyNumberFormat="1" applyFont="1" applyFill="1" applyBorder="1" applyAlignment="1">
      <alignment horizontal="justify" vertical="center" wrapText="1"/>
    </xf>
    <xf numFmtId="196" fontId="1" fillId="3" borderId="0" xfId="15" applyNumberFormat="1" applyFont="1" applyFill="1" applyAlignment="1">
      <alignment/>
    </xf>
    <xf numFmtId="196" fontId="1" fillId="3" borderId="1" xfId="15" applyNumberFormat="1" applyFont="1" applyFill="1" applyBorder="1" applyAlignment="1">
      <alignment/>
    </xf>
    <xf numFmtId="196" fontId="1" fillId="3" borderId="3" xfId="15" applyNumberFormat="1" applyFont="1" applyFill="1" applyBorder="1" applyAlignment="1">
      <alignment horizontal="justify" vertical="center" wrapText="1"/>
    </xf>
    <xf numFmtId="0" fontId="8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center"/>
    </xf>
    <xf numFmtId="196" fontId="2" fillId="3" borderId="0" xfId="15" applyNumberFormat="1" applyFont="1" applyFill="1" applyBorder="1" applyAlignment="1">
      <alignment horizontal="center"/>
    </xf>
    <xf numFmtId="196" fontId="1" fillId="3" borderId="0" xfId="15" applyNumberFormat="1" applyFont="1" applyFill="1" applyBorder="1" applyAlignment="1">
      <alignment horizontal="center"/>
    </xf>
    <xf numFmtId="0" fontId="9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/>
    </xf>
    <xf numFmtId="196" fontId="1" fillId="3" borderId="0" xfId="15" applyNumberFormat="1" applyFont="1" applyFill="1" applyBorder="1" applyAlignment="1">
      <alignment/>
    </xf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center"/>
    </xf>
    <xf numFmtId="197" fontId="1" fillId="3" borderId="0" xfId="21" applyFont="1" applyFill="1">
      <alignment/>
      <protection/>
    </xf>
    <xf numFmtId="196" fontId="1" fillId="3" borderId="2" xfId="15" applyNumberFormat="1" applyFont="1" applyFill="1" applyBorder="1" applyAlignment="1">
      <alignment/>
    </xf>
    <xf numFmtId="0" fontId="2" fillId="3" borderId="0" xfId="0" applyFont="1" applyFill="1" applyBorder="1" applyAlignment="1">
      <alignment/>
    </xf>
    <xf numFmtId="196" fontId="1" fillId="3" borderId="3" xfId="15" applyNumberFormat="1" applyFont="1" applyFill="1" applyBorder="1" applyAlignment="1">
      <alignment/>
    </xf>
    <xf numFmtId="0" fontId="2" fillId="3" borderId="0" xfId="0" applyFont="1" applyFill="1" applyAlignment="1">
      <alignment horizontal="center"/>
    </xf>
    <xf numFmtId="37" fontId="1" fillId="3" borderId="0" xfId="0" applyNumberFormat="1" applyFont="1" applyFill="1" applyAlignment="1">
      <alignment/>
    </xf>
    <xf numFmtId="37" fontId="1" fillId="3" borderId="1" xfId="0" applyNumberFormat="1" applyFont="1" applyFill="1" applyBorder="1" applyAlignment="1">
      <alignment/>
    </xf>
    <xf numFmtId="196" fontId="1" fillId="3" borderId="2" xfId="15" applyNumberFormat="1" applyFont="1" applyFill="1" applyBorder="1" applyAlignment="1" quotePrefix="1">
      <alignment horizontal="center"/>
    </xf>
    <xf numFmtId="196" fontId="1" fillId="3" borderId="0" xfId="15" applyNumberFormat="1" applyFont="1" applyFill="1" applyAlignment="1" quotePrefix="1">
      <alignment horizontal="center"/>
    </xf>
    <xf numFmtId="37" fontId="1" fillId="3" borderId="3" xfId="0" applyNumberFormat="1" applyFont="1" applyFill="1" applyBorder="1" applyAlignment="1">
      <alignment/>
    </xf>
    <xf numFmtId="196" fontId="1" fillId="3" borderId="0" xfId="15" applyNumberFormat="1" applyFont="1" applyFill="1" applyBorder="1" applyAlignment="1" quotePrefix="1">
      <alignment horizontal="center"/>
    </xf>
    <xf numFmtId="196" fontId="1" fillId="3" borderId="0" xfId="15" applyNumberFormat="1" applyFont="1" applyFill="1" applyAlignment="1">
      <alignment/>
    </xf>
    <xf numFmtId="43" fontId="1" fillId="3" borderId="0" xfId="15" applyFont="1" applyFill="1" applyBorder="1" applyAlignment="1">
      <alignment horizontal="center"/>
    </xf>
    <xf numFmtId="43" fontId="1" fillId="3" borderId="5" xfId="15" applyFont="1" applyFill="1" applyBorder="1" applyAlignment="1">
      <alignment/>
    </xf>
    <xf numFmtId="43" fontId="1" fillId="3" borderId="0" xfId="15" applyFont="1" applyFill="1" applyBorder="1" applyAlignment="1">
      <alignment/>
    </xf>
    <xf numFmtId="37" fontId="1" fillId="3" borderId="5" xfId="0" applyNumberFormat="1" applyFont="1" applyFill="1" applyBorder="1" applyAlignment="1">
      <alignment/>
    </xf>
    <xf numFmtId="37" fontId="1" fillId="3" borderId="3" xfId="0" applyNumberFormat="1" applyFont="1" applyFill="1" applyBorder="1" applyAlignment="1">
      <alignment/>
    </xf>
    <xf numFmtId="37" fontId="2" fillId="0" borderId="0" xfId="0" applyNumberFormat="1" applyFont="1" applyFill="1" applyAlignment="1">
      <alignment/>
    </xf>
    <xf numFmtId="9" fontId="1" fillId="0" borderId="0" xfId="22" applyFont="1" applyAlignment="1">
      <alignment/>
    </xf>
    <xf numFmtId="0" fontId="1" fillId="4" borderId="0" xfId="0" applyFont="1" applyFill="1" applyBorder="1" applyAlignment="1">
      <alignment/>
    </xf>
    <xf numFmtId="0" fontId="2" fillId="0" borderId="4" xfId="0" applyFont="1" applyFill="1" applyBorder="1" applyAlignment="1">
      <alignment horizontal="center"/>
    </xf>
    <xf numFmtId="43" fontId="1" fillId="3" borderId="3" xfId="15" applyNumberFormat="1" applyFont="1" applyFill="1" applyBorder="1" applyAlignment="1">
      <alignment/>
    </xf>
    <xf numFmtId="196" fontId="2" fillId="0" borderId="0" xfId="15" applyNumberFormat="1" applyFont="1" applyFill="1" applyBorder="1" applyAlignment="1">
      <alignment/>
    </xf>
    <xf numFmtId="196" fontId="2" fillId="0" borderId="4" xfId="15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37" fontId="2" fillId="2" borderId="0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3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NumberFormat="1" applyFont="1" applyAlignment="1">
      <alignment horizontal="justify" wrapText="1"/>
    </xf>
    <xf numFmtId="37" fontId="2" fillId="2" borderId="5" xfId="0" applyNumberFormat="1" applyFont="1" applyFill="1" applyBorder="1" applyAlignment="1">
      <alignment horizontal="center"/>
    </xf>
    <xf numFmtId="37" fontId="2" fillId="2" borderId="0" xfId="0" applyNumberFormat="1" applyFont="1" applyFill="1" applyAlignment="1">
      <alignment horizontal="center"/>
    </xf>
    <xf numFmtId="196" fontId="2" fillId="0" borderId="8" xfId="15" applyNumberFormat="1" applyFont="1" applyBorder="1" applyAlignment="1">
      <alignment horizontal="center"/>
    </xf>
    <xf numFmtId="196" fontId="2" fillId="0" borderId="9" xfId="15" applyNumberFormat="1" applyFont="1" applyBorder="1" applyAlignment="1">
      <alignment horizontal="center"/>
    </xf>
    <xf numFmtId="196" fontId="2" fillId="0" borderId="10" xfId="15" applyNumberFormat="1" applyFont="1" applyBorder="1" applyAlignment="1">
      <alignment horizontal="center"/>
    </xf>
    <xf numFmtId="0" fontId="1" fillId="0" borderId="0" xfId="0" applyNumberFormat="1" applyFont="1" applyAlignment="1">
      <alignment horizontal="left" vertical="top" wrapText="1"/>
    </xf>
    <xf numFmtId="0" fontId="6" fillId="2" borderId="3" xfId="0" applyFont="1" applyFill="1" applyBorder="1" applyAlignment="1">
      <alignment horizontal="center"/>
    </xf>
    <xf numFmtId="37" fontId="6" fillId="2" borderId="5" xfId="0" applyNumberFormat="1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unrise Berhad-0210200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1371600</xdr:colOff>
      <xdr:row>0</xdr:row>
      <xdr:rowOff>0</xdr:rowOff>
    </xdr:from>
    <xdr:to>
      <xdr:col>0</xdr:col>
      <xdr:colOff>2219325</xdr:colOff>
      <xdr:row>2</xdr:row>
      <xdr:rowOff>133350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847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857250</xdr:colOff>
      <xdr:row>0</xdr:row>
      <xdr:rowOff>0</xdr:rowOff>
    </xdr:from>
    <xdr:to>
      <xdr:col>1</xdr:col>
      <xdr:colOff>1695450</xdr:colOff>
      <xdr:row>2</xdr:row>
      <xdr:rowOff>133350</xdr:rowOff>
    </xdr:to>
    <xdr:pic>
      <xdr:nvPicPr>
        <xdr:cNvPr id="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0"/>
          <a:ext cx="838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95250</xdr:rowOff>
    </xdr:from>
    <xdr:to>
      <xdr:col>8</xdr:col>
      <xdr:colOff>0</xdr:colOff>
      <xdr:row>13</xdr:row>
      <xdr:rowOff>95250</xdr:rowOff>
    </xdr:to>
    <xdr:sp>
      <xdr:nvSpPr>
        <xdr:cNvPr id="1" name="Line 1"/>
        <xdr:cNvSpPr>
          <a:spLocks/>
        </xdr:cNvSpPr>
      </xdr:nvSpPr>
      <xdr:spPr>
        <a:xfrm>
          <a:off x="6181725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3314700</xdr:colOff>
      <xdr:row>0</xdr:row>
      <xdr:rowOff>28575</xdr:rowOff>
    </xdr:from>
    <xdr:to>
      <xdr:col>2</xdr:col>
      <xdr:colOff>0</xdr:colOff>
      <xdr:row>2</xdr:row>
      <xdr:rowOff>161925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28575"/>
          <a:ext cx="838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1009650</xdr:colOff>
      <xdr:row>0</xdr:row>
      <xdr:rowOff>9525</xdr:rowOff>
    </xdr:from>
    <xdr:to>
      <xdr:col>1</xdr:col>
      <xdr:colOff>1847850</xdr:colOff>
      <xdr:row>2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9525"/>
          <a:ext cx="838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insiptek.com.my/reports/quarter/2006/PCB_06_Q4_Qtr_Rp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CIE"/>
      <sheetName val="CF"/>
    </sheetNames>
    <sheetDataSet>
      <sheetData sheetId="0">
        <row r="1">
          <cell r="A1" t="str">
            <v>PRINSIPTEK CORPORATION BERHAD </v>
          </cell>
        </row>
        <row r="2">
          <cell r="A2" t="str">
            <v>(Company No. 595000-H)</v>
          </cell>
        </row>
        <row r="3">
          <cell r="A3" t="str">
            <v>(Incorporated in Malaysia)</v>
          </cell>
        </row>
      </sheetData>
      <sheetData sheetId="1">
        <row r="51">
          <cell r="E51" t="str">
            <v> </v>
          </cell>
        </row>
        <row r="74">
          <cell r="E74">
            <v>151477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zoomScale="80" zoomScaleNormal="80" workbookViewId="0" topLeftCell="A1">
      <selection activeCell="A1" sqref="A1:I1"/>
    </sheetView>
  </sheetViews>
  <sheetFormatPr defaultColWidth="9.140625" defaultRowHeight="12.75"/>
  <cols>
    <col min="1" max="1" width="40.00390625" style="1" customWidth="1"/>
    <col min="2" max="2" width="5.7109375" style="2" customWidth="1"/>
    <col min="3" max="3" width="15.421875" style="72" customWidth="1"/>
    <col min="4" max="4" width="1.57421875" style="72" customWidth="1"/>
    <col min="5" max="5" width="15.421875" style="72" customWidth="1"/>
    <col min="6" max="6" width="1.7109375" style="72" customWidth="1"/>
    <col min="7" max="7" width="15.421875" style="72" customWidth="1"/>
    <col min="8" max="8" width="2.140625" style="72" customWidth="1"/>
    <col min="9" max="9" width="15.421875" style="72" customWidth="1"/>
    <col min="10" max="11" width="8.8515625" style="1" customWidth="1"/>
    <col min="12" max="12" width="14.00390625" style="1" customWidth="1"/>
    <col min="13" max="91" width="8.8515625" style="1" customWidth="1"/>
    <col min="92" max="16384" width="9.140625" style="1" customWidth="1"/>
  </cols>
  <sheetData>
    <row r="1" spans="1:9" ht="15">
      <c r="A1" s="182" t="s">
        <v>34</v>
      </c>
      <c r="B1" s="182"/>
      <c r="C1" s="182"/>
      <c r="D1" s="182"/>
      <c r="E1" s="182"/>
      <c r="F1" s="182"/>
      <c r="G1" s="182"/>
      <c r="H1" s="182"/>
      <c r="I1" s="182"/>
    </row>
    <row r="2" spans="1:9" ht="15" customHeight="1">
      <c r="A2" s="183" t="s">
        <v>35</v>
      </c>
      <c r="B2" s="183"/>
      <c r="C2" s="183"/>
      <c r="D2" s="183"/>
      <c r="E2" s="183"/>
      <c r="F2" s="183"/>
      <c r="G2" s="183"/>
      <c r="H2" s="183"/>
      <c r="I2" s="183"/>
    </row>
    <row r="3" spans="1:9" ht="15" customHeight="1">
      <c r="A3" s="183" t="s">
        <v>17</v>
      </c>
      <c r="B3" s="183"/>
      <c r="C3" s="183"/>
      <c r="D3" s="183"/>
      <c r="E3" s="183"/>
      <c r="F3" s="183"/>
      <c r="G3" s="183"/>
      <c r="H3" s="183"/>
      <c r="I3" s="183"/>
    </row>
    <row r="4" spans="1:9" ht="8.25" customHeight="1">
      <c r="A4" s="48"/>
      <c r="B4" s="49"/>
      <c r="C4" s="78"/>
      <c r="D4" s="78"/>
      <c r="E4" s="78"/>
      <c r="F4" s="78"/>
      <c r="G4" s="78"/>
      <c r="H4" s="78"/>
      <c r="I4" s="78"/>
    </row>
    <row r="5" spans="1:9" ht="7.5" customHeight="1">
      <c r="A5" s="10"/>
      <c r="B5" s="27"/>
      <c r="C5" s="75"/>
      <c r="D5" s="75"/>
      <c r="E5" s="75"/>
      <c r="F5" s="75"/>
      <c r="G5" s="75"/>
      <c r="H5" s="75"/>
      <c r="I5" s="75"/>
    </row>
    <row r="6" spans="1:9" ht="15">
      <c r="A6" s="180" t="s">
        <v>37</v>
      </c>
      <c r="B6" s="180"/>
      <c r="C6" s="180"/>
      <c r="D6" s="180"/>
      <c r="E6" s="180"/>
      <c r="F6" s="180"/>
      <c r="G6" s="180"/>
      <c r="H6" s="180"/>
      <c r="I6" s="180"/>
    </row>
    <row r="7" spans="1:9" ht="15.75" thickBot="1">
      <c r="A7" s="181" t="s">
        <v>141</v>
      </c>
      <c r="B7" s="181"/>
      <c r="C7" s="181"/>
      <c r="D7" s="181"/>
      <c r="E7" s="181"/>
      <c r="F7" s="181"/>
      <c r="G7" s="181"/>
      <c r="H7" s="181"/>
      <c r="I7" s="181"/>
    </row>
    <row r="8" spans="1:9" ht="7.5" customHeight="1">
      <c r="A8" s="51"/>
      <c r="B8" s="51"/>
      <c r="C8" s="51"/>
      <c r="D8" s="51"/>
      <c r="E8" s="51"/>
      <c r="F8" s="51"/>
      <c r="G8" s="51"/>
      <c r="H8" s="51"/>
      <c r="I8" s="51"/>
    </row>
    <row r="9" spans="1:9" ht="15">
      <c r="A9" s="9"/>
      <c r="B9" s="9"/>
      <c r="C9" s="9"/>
      <c r="D9" s="9"/>
      <c r="E9" s="9"/>
      <c r="F9" s="9"/>
      <c r="G9" s="9"/>
      <c r="H9" s="9"/>
      <c r="I9" s="9"/>
    </row>
    <row r="10" ht="15">
      <c r="A10" s="18" t="s">
        <v>157</v>
      </c>
    </row>
    <row r="11" ht="15">
      <c r="A11" s="18"/>
    </row>
    <row r="12" spans="2:9" s="18" customFormat="1" ht="14.25">
      <c r="B12" s="16"/>
      <c r="C12" s="182" t="s">
        <v>48</v>
      </c>
      <c r="D12" s="182"/>
      <c r="E12" s="182"/>
      <c r="F12" s="79"/>
      <c r="G12" s="182" t="s">
        <v>49</v>
      </c>
      <c r="H12" s="182"/>
      <c r="I12" s="182"/>
    </row>
    <row r="13" spans="2:9" s="18" customFormat="1" ht="14.25">
      <c r="B13" s="16"/>
      <c r="C13" s="29"/>
      <c r="D13" s="29"/>
      <c r="E13" s="130" t="s">
        <v>64</v>
      </c>
      <c r="F13" s="172"/>
      <c r="G13" s="34"/>
      <c r="H13" s="34"/>
      <c r="I13" s="130" t="s">
        <v>64</v>
      </c>
    </row>
    <row r="14" spans="2:10" s="18" customFormat="1" ht="14.25">
      <c r="B14" s="16"/>
      <c r="C14" s="29" t="s">
        <v>64</v>
      </c>
      <c r="D14" s="29"/>
      <c r="E14" s="130" t="s">
        <v>50</v>
      </c>
      <c r="F14" s="29"/>
      <c r="G14" s="29" t="s">
        <v>64</v>
      </c>
      <c r="H14" s="29"/>
      <c r="I14" s="130" t="s">
        <v>50</v>
      </c>
      <c r="J14" s="16"/>
    </row>
    <row r="15" spans="3:9" s="16" customFormat="1" ht="14.25">
      <c r="C15" s="16" t="s">
        <v>39</v>
      </c>
      <c r="D15" s="29"/>
      <c r="E15" s="130" t="s">
        <v>51</v>
      </c>
      <c r="F15" s="29"/>
      <c r="G15" s="16" t="s">
        <v>54</v>
      </c>
      <c r="H15" s="29"/>
      <c r="I15" s="130" t="s">
        <v>51</v>
      </c>
    </row>
    <row r="16" spans="3:9" s="16" customFormat="1" ht="14.25">
      <c r="C16" s="16" t="s">
        <v>51</v>
      </c>
      <c r="D16" s="29"/>
      <c r="E16" s="130" t="s">
        <v>52</v>
      </c>
      <c r="F16" s="29"/>
      <c r="G16" s="29" t="s">
        <v>51</v>
      </c>
      <c r="H16" s="29"/>
      <c r="I16" s="130" t="s">
        <v>52</v>
      </c>
    </row>
    <row r="17" spans="3:9" s="16" customFormat="1" ht="15">
      <c r="C17" s="29" t="s">
        <v>40</v>
      </c>
      <c r="D17" s="29"/>
      <c r="E17" s="130" t="s">
        <v>40</v>
      </c>
      <c r="F17" s="29"/>
      <c r="G17" s="29" t="s">
        <v>57</v>
      </c>
      <c r="H17" s="75"/>
      <c r="I17" s="130" t="s">
        <v>53</v>
      </c>
    </row>
    <row r="18" spans="2:9" s="16" customFormat="1" ht="15">
      <c r="B18" s="16" t="s">
        <v>3</v>
      </c>
      <c r="C18" s="8" t="s">
        <v>129</v>
      </c>
      <c r="D18" s="29"/>
      <c r="E18" s="131" t="s">
        <v>130</v>
      </c>
      <c r="F18" s="29"/>
      <c r="G18" s="8" t="str">
        <f>C18</f>
        <v>31.03.2010</v>
      </c>
      <c r="H18" s="75"/>
      <c r="I18" s="131" t="str">
        <f>E18</f>
        <v>31.03.2009</v>
      </c>
    </row>
    <row r="19" spans="2:9" s="16" customFormat="1" ht="7.5" customHeight="1">
      <c r="B19" s="67"/>
      <c r="C19" s="30"/>
      <c r="D19" s="29"/>
      <c r="E19" s="132"/>
      <c r="F19" s="29"/>
      <c r="G19" s="30"/>
      <c r="H19" s="75"/>
      <c r="I19" s="132"/>
    </row>
    <row r="20" spans="3:9" s="16" customFormat="1" ht="8.25" customHeight="1">
      <c r="C20" s="8"/>
      <c r="D20" s="29"/>
      <c r="E20" s="131"/>
      <c r="F20" s="29"/>
      <c r="G20" s="8"/>
      <c r="H20" s="75"/>
      <c r="I20" s="131"/>
    </row>
    <row r="21" spans="2:9" s="18" customFormat="1" ht="15">
      <c r="B21" s="16"/>
      <c r="C21" s="29" t="s">
        <v>0</v>
      </c>
      <c r="D21" s="29"/>
      <c r="E21" s="130" t="s">
        <v>0</v>
      </c>
      <c r="F21" s="29"/>
      <c r="G21" s="29" t="s">
        <v>0</v>
      </c>
      <c r="H21" s="75"/>
      <c r="I21" s="130" t="s">
        <v>0</v>
      </c>
    </row>
    <row r="22" spans="4:13" ht="15">
      <c r="D22" s="29"/>
      <c r="E22" s="129"/>
      <c r="H22" s="75"/>
      <c r="I22" s="129"/>
      <c r="M22" s="10"/>
    </row>
    <row r="23" spans="1:15" ht="15">
      <c r="A23" s="1" t="s">
        <v>1</v>
      </c>
      <c r="B23" s="2">
        <v>9</v>
      </c>
      <c r="C23" s="80">
        <v>32548</v>
      </c>
      <c r="D23" s="54"/>
      <c r="E23" s="166">
        <v>25591</v>
      </c>
      <c r="F23" s="80"/>
      <c r="G23" s="80">
        <f>C23</f>
        <v>32548</v>
      </c>
      <c r="H23" s="81"/>
      <c r="I23" s="166">
        <f>E23</f>
        <v>25591</v>
      </c>
      <c r="L23" s="81"/>
      <c r="M23" s="81"/>
      <c r="N23" s="81"/>
      <c r="O23" s="10"/>
    </row>
    <row r="24" spans="3:15" ht="7.5" customHeight="1">
      <c r="C24" s="80"/>
      <c r="D24" s="54"/>
      <c r="E24" s="166"/>
      <c r="F24" s="80"/>
      <c r="G24" s="80"/>
      <c r="H24" s="81"/>
      <c r="I24" s="166"/>
      <c r="L24" s="81"/>
      <c r="M24" s="81"/>
      <c r="N24" s="81"/>
      <c r="O24" s="10"/>
    </row>
    <row r="25" spans="1:15" ht="15">
      <c r="A25" s="1" t="s">
        <v>13</v>
      </c>
      <c r="C25" s="80">
        <v>-28259</v>
      </c>
      <c r="D25" s="54"/>
      <c r="E25" s="166">
        <v>-23310</v>
      </c>
      <c r="F25" s="80"/>
      <c r="G25" s="80">
        <f>C25</f>
        <v>-28259</v>
      </c>
      <c r="H25" s="81"/>
      <c r="I25" s="166">
        <f>E25</f>
        <v>-23310</v>
      </c>
      <c r="L25" s="81"/>
      <c r="M25" s="81"/>
      <c r="N25" s="81"/>
      <c r="O25" s="10"/>
    </row>
    <row r="26" spans="3:15" ht="7.5" customHeight="1">
      <c r="C26" s="82"/>
      <c r="D26" s="54"/>
      <c r="E26" s="136"/>
      <c r="F26" s="80"/>
      <c r="G26" s="82"/>
      <c r="H26" s="81"/>
      <c r="I26" s="136"/>
      <c r="L26" s="81"/>
      <c r="M26" s="81"/>
      <c r="N26" s="81"/>
      <c r="O26" s="10"/>
    </row>
    <row r="27" spans="3:15" ht="8.25" customHeight="1">
      <c r="C27" s="80"/>
      <c r="D27" s="54"/>
      <c r="E27" s="166"/>
      <c r="F27" s="80"/>
      <c r="G27" s="80"/>
      <c r="H27" s="81"/>
      <c r="I27" s="166"/>
      <c r="L27" s="81"/>
      <c r="M27" s="81"/>
      <c r="N27" s="81"/>
      <c r="O27" s="10"/>
    </row>
    <row r="28" spans="1:15" ht="15">
      <c r="A28" s="1" t="s">
        <v>2</v>
      </c>
      <c r="C28" s="80">
        <f>SUM(C23:C25)</f>
        <v>4289</v>
      </c>
      <c r="D28" s="54"/>
      <c r="E28" s="166">
        <f>E23+E25</f>
        <v>2281</v>
      </c>
      <c r="F28" s="80"/>
      <c r="G28" s="80">
        <f>SUM(G23:G25)</f>
        <v>4289</v>
      </c>
      <c r="H28" s="81"/>
      <c r="I28" s="166">
        <f>I23+I25</f>
        <v>2281</v>
      </c>
      <c r="K28" s="173" t="s">
        <v>38</v>
      </c>
      <c r="L28" s="81"/>
      <c r="M28" s="81"/>
      <c r="N28" s="81"/>
      <c r="O28" s="10"/>
    </row>
    <row r="29" spans="3:15" ht="7.5" customHeight="1">
      <c r="C29" s="80"/>
      <c r="D29" s="54"/>
      <c r="E29" s="166"/>
      <c r="F29" s="80"/>
      <c r="G29" s="80"/>
      <c r="H29" s="81"/>
      <c r="I29" s="166"/>
      <c r="L29" s="81"/>
      <c r="M29" s="81"/>
      <c r="N29" s="81"/>
      <c r="O29" s="10"/>
    </row>
    <row r="30" spans="1:15" ht="15">
      <c r="A30" s="1" t="s">
        <v>14</v>
      </c>
      <c r="C30" s="80">
        <v>90</v>
      </c>
      <c r="D30" s="54"/>
      <c r="E30" s="166">
        <v>593</v>
      </c>
      <c r="F30" s="80"/>
      <c r="G30" s="80">
        <f>C30</f>
        <v>90</v>
      </c>
      <c r="H30" s="81"/>
      <c r="I30" s="166">
        <f>E30</f>
        <v>593</v>
      </c>
      <c r="L30" s="81"/>
      <c r="M30" s="81"/>
      <c r="N30" s="81"/>
      <c r="O30" s="10"/>
    </row>
    <row r="31" spans="3:15" ht="7.5" customHeight="1">
      <c r="C31" s="80"/>
      <c r="D31" s="54"/>
      <c r="E31" s="166"/>
      <c r="F31" s="80"/>
      <c r="G31" s="80"/>
      <c r="H31" s="81"/>
      <c r="I31" s="166"/>
      <c r="L31" s="81"/>
      <c r="M31" s="81"/>
      <c r="N31" s="81"/>
      <c r="O31" s="10"/>
    </row>
    <row r="32" spans="1:15" ht="15">
      <c r="A32" s="1" t="s">
        <v>36</v>
      </c>
      <c r="C32" s="80">
        <f>-2317+5</f>
        <v>-2312</v>
      </c>
      <c r="D32" s="54"/>
      <c r="E32" s="166">
        <v>-1243</v>
      </c>
      <c r="F32" s="81"/>
      <c r="G32" s="80">
        <f>C32</f>
        <v>-2312</v>
      </c>
      <c r="H32" s="81"/>
      <c r="I32" s="166">
        <f>E32</f>
        <v>-1243</v>
      </c>
      <c r="L32" s="81"/>
      <c r="M32" s="81"/>
      <c r="N32" s="81"/>
      <c r="O32" s="10"/>
    </row>
    <row r="33" spans="1:15" ht="7.5" customHeight="1">
      <c r="A33" s="1" t="s">
        <v>38</v>
      </c>
      <c r="C33" s="80"/>
      <c r="D33" s="54"/>
      <c r="E33" s="166"/>
      <c r="F33" s="80"/>
      <c r="G33" s="80"/>
      <c r="H33" s="81"/>
      <c r="I33" s="166"/>
      <c r="L33" s="81"/>
      <c r="M33" s="81"/>
      <c r="N33" s="81"/>
      <c r="O33" s="10"/>
    </row>
    <row r="34" spans="1:15" ht="15">
      <c r="A34" s="1" t="s">
        <v>15</v>
      </c>
      <c r="C34" s="80">
        <f>-443+42</f>
        <v>-401</v>
      </c>
      <c r="D34" s="54"/>
      <c r="E34" s="166">
        <v>-218</v>
      </c>
      <c r="F34" s="80"/>
      <c r="G34" s="80">
        <f>C34</f>
        <v>-401</v>
      </c>
      <c r="H34" s="81"/>
      <c r="I34" s="166">
        <f>E34</f>
        <v>-218</v>
      </c>
      <c r="L34" s="81"/>
      <c r="M34" s="81"/>
      <c r="N34" s="81"/>
      <c r="O34" s="10"/>
    </row>
    <row r="35" spans="3:15" ht="7.5" customHeight="1">
      <c r="C35" s="82"/>
      <c r="D35" s="54"/>
      <c r="E35" s="136"/>
      <c r="F35" s="80"/>
      <c r="G35" s="82"/>
      <c r="H35" s="81"/>
      <c r="I35" s="136"/>
      <c r="L35" s="81"/>
      <c r="M35" s="81"/>
      <c r="N35" s="81"/>
      <c r="O35" s="10"/>
    </row>
    <row r="36" spans="3:15" ht="9" customHeight="1">
      <c r="C36" s="80"/>
      <c r="D36" s="54"/>
      <c r="E36" s="166"/>
      <c r="F36" s="80"/>
      <c r="G36" s="80"/>
      <c r="H36" s="81"/>
      <c r="I36" s="166"/>
      <c r="L36" s="81"/>
      <c r="M36" s="81"/>
      <c r="N36" s="81"/>
      <c r="O36" s="10"/>
    </row>
    <row r="37" spans="1:15" ht="17.25" customHeight="1">
      <c r="A37" s="1" t="s">
        <v>159</v>
      </c>
      <c r="B37" s="2">
        <v>9</v>
      </c>
      <c r="C37" s="80">
        <f>SUM(C28:C35)</f>
        <v>1666</v>
      </c>
      <c r="D37" s="54"/>
      <c r="E37" s="166">
        <f>SUM(E28:E35)</f>
        <v>1413</v>
      </c>
      <c r="F37" s="80"/>
      <c r="G37" s="80">
        <f>C37</f>
        <v>1666</v>
      </c>
      <c r="H37" s="81"/>
      <c r="I37" s="166">
        <f>SUM(I28:I35)</f>
        <v>1413</v>
      </c>
      <c r="L37" s="81"/>
      <c r="M37" s="81"/>
      <c r="N37" s="81"/>
      <c r="O37" s="10"/>
    </row>
    <row r="38" spans="3:15" ht="7.5" customHeight="1">
      <c r="C38" s="80"/>
      <c r="D38" s="54"/>
      <c r="E38" s="166"/>
      <c r="F38" s="80"/>
      <c r="G38" s="80"/>
      <c r="H38" s="81"/>
      <c r="I38" s="166"/>
      <c r="L38" s="81"/>
      <c r="M38" s="81"/>
      <c r="N38" s="81"/>
      <c r="O38" s="10"/>
    </row>
    <row r="39" spans="1:15" ht="15">
      <c r="A39" s="1" t="s">
        <v>21</v>
      </c>
      <c r="B39" s="2">
        <v>20</v>
      </c>
      <c r="C39" s="80">
        <v>-765</v>
      </c>
      <c r="D39" s="54"/>
      <c r="E39" s="166">
        <v>-120</v>
      </c>
      <c r="F39" s="80"/>
      <c r="G39" s="80">
        <f>C39</f>
        <v>-765</v>
      </c>
      <c r="H39" s="81"/>
      <c r="I39" s="166">
        <f>E39</f>
        <v>-120</v>
      </c>
      <c r="L39" s="81"/>
      <c r="M39" s="81"/>
      <c r="N39" s="81"/>
      <c r="O39" s="10"/>
    </row>
    <row r="40" spans="3:15" ht="7.5" customHeight="1">
      <c r="C40" s="82"/>
      <c r="D40" s="54"/>
      <c r="E40" s="136"/>
      <c r="F40" s="80"/>
      <c r="G40" s="82"/>
      <c r="H40" s="81"/>
      <c r="I40" s="136"/>
      <c r="L40" s="81"/>
      <c r="M40" s="81"/>
      <c r="N40" s="81"/>
      <c r="O40" s="10"/>
    </row>
    <row r="41" spans="3:15" ht="7.5" customHeight="1">
      <c r="C41" s="80"/>
      <c r="D41" s="54"/>
      <c r="E41" s="166"/>
      <c r="F41" s="80"/>
      <c r="G41" s="80"/>
      <c r="H41" s="81"/>
      <c r="I41" s="166"/>
      <c r="L41" s="81"/>
      <c r="M41" s="81"/>
      <c r="N41" s="81"/>
      <c r="O41" s="10"/>
    </row>
    <row r="42" spans="1:15" ht="15.75" thickBot="1">
      <c r="A42" s="1" t="s">
        <v>104</v>
      </c>
      <c r="C42" s="84">
        <f>SUM(C37:C39)</f>
        <v>901</v>
      </c>
      <c r="D42" s="54"/>
      <c r="E42" s="138">
        <f>SUM(E37:E39)</f>
        <v>1293</v>
      </c>
      <c r="F42" s="80"/>
      <c r="G42" s="84">
        <f>SUM(G37:G39)</f>
        <v>901</v>
      </c>
      <c r="H42" s="81"/>
      <c r="I42" s="138">
        <f>SUM(I37:I39)</f>
        <v>1293</v>
      </c>
      <c r="L42" s="81"/>
      <c r="M42" s="81"/>
      <c r="N42" s="81"/>
      <c r="O42" s="10"/>
    </row>
    <row r="43" spans="3:15" ht="17.25" customHeight="1">
      <c r="C43" s="80"/>
      <c r="D43" s="54"/>
      <c r="E43" s="166"/>
      <c r="F43" s="80"/>
      <c r="G43" s="80"/>
      <c r="H43" s="81"/>
      <c r="I43" s="166"/>
      <c r="L43" s="81"/>
      <c r="M43" s="81"/>
      <c r="N43" s="81"/>
      <c r="O43" s="10"/>
    </row>
    <row r="44" spans="1:15" ht="17.25" customHeight="1">
      <c r="A44" s="1" t="s">
        <v>166</v>
      </c>
      <c r="C44" s="80"/>
      <c r="D44" s="54"/>
      <c r="E44" s="166"/>
      <c r="F44" s="80"/>
      <c r="G44" s="80"/>
      <c r="H44" s="81"/>
      <c r="I44" s="166"/>
      <c r="L44" s="81"/>
      <c r="M44" s="81"/>
      <c r="N44" s="81"/>
      <c r="O44" s="10"/>
    </row>
    <row r="45" spans="1:15" ht="17.25" customHeight="1">
      <c r="A45" s="1" t="s">
        <v>145</v>
      </c>
      <c r="C45" s="80">
        <v>220</v>
      </c>
      <c r="D45" s="54"/>
      <c r="E45" s="166">
        <v>-13</v>
      </c>
      <c r="F45" s="80"/>
      <c r="G45" s="80">
        <f>C45</f>
        <v>220</v>
      </c>
      <c r="H45" s="81"/>
      <c r="I45" s="166">
        <v>-13</v>
      </c>
      <c r="L45" s="81"/>
      <c r="M45" s="81"/>
      <c r="N45" s="81"/>
      <c r="O45" s="10"/>
    </row>
    <row r="46" spans="3:15" ht="7.5" customHeight="1">
      <c r="C46" s="82"/>
      <c r="D46" s="54"/>
      <c r="E46" s="136"/>
      <c r="F46" s="80"/>
      <c r="G46" s="82"/>
      <c r="H46" s="81"/>
      <c r="I46" s="136"/>
      <c r="L46" s="81"/>
      <c r="M46" s="81"/>
      <c r="N46" s="81"/>
      <c r="O46" s="10"/>
    </row>
    <row r="47" spans="3:15" ht="6" customHeight="1">
      <c r="C47" s="80"/>
      <c r="D47" s="54"/>
      <c r="E47" s="166"/>
      <c r="F47" s="80"/>
      <c r="G47" s="80"/>
      <c r="H47" s="81"/>
      <c r="I47" s="166"/>
      <c r="L47" s="81"/>
      <c r="M47" s="81"/>
      <c r="N47" s="81"/>
      <c r="O47" s="10"/>
    </row>
    <row r="48" spans="1:15" ht="17.25" customHeight="1" thickBot="1">
      <c r="A48" s="1" t="s">
        <v>144</v>
      </c>
      <c r="C48" s="84">
        <f>C42+C45</f>
        <v>1121</v>
      </c>
      <c r="D48" s="54"/>
      <c r="E48" s="138">
        <f>E42+E45</f>
        <v>1280</v>
      </c>
      <c r="F48" s="80"/>
      <c r="G48" s="84">
        <f>C48</f>
        <v>1121</v>
      </c>
      <c r="H48" s="81"/>
      <c r="I48" s="138">
        <f>I42+I45</f>
        <v>1280</v>
      </c>
      <c r="L48" s="81"/>
      <c r="M48" s="81"/>
      <c r="N48" s="81"/>
      <c r="O48" s="10"/>
    </row>
    <row r="49" spans="3:15" ht="17.25" customHeight="1">
      <c r="C49" s="80"/>
      <c r="D49" s="54"/>
      <c r="E49" s="166"/>
      <c r="F49" s="80"/>
      <c r="G49" s="80"/>
      <c r="H49" s="81"/>
      <c r="I49" s="166"/>
      <c r="L49" s="81"/>
      <c r="M49" s="81"/>
      <c r="N49" s="81"/>
      <c r="O49" s="10"/>
    </row>
    <row r="50" spans="1:15" ht="17.25" customHeight="1">
      <c r="A50" s="1" t="s">
        <v>170</v>
      </c>
      <c r="C50" s="80"/>
      <c r="D50" s="54"/>
      <c r="E50" s="166"/>
      <c r="F50" s="80"/>
      <c r="G50" s="80"/>
      <c r="H50" s="81"/>
      <c r="I50" s="166"/>
      <c r="L50" s="81"/>
      <c r="M50" s="81"/>
      <c r="N50" s="81"/>
      <c r="O50" s="10"/>
    </row>
    <row r="51" spans="1:15" ht="17.25" customHeight="1">
      <c r="A51" s="1" t="s">
        <v>146</v>
      </c>
      <c r="C51" s="128">
        <v>824</v>
      </c>
      <c r="D51" s="80">
        <f>+D42-D52</f>
        <v>0</v>
      </c>
      <c r="E51" s="166">
        <v>731</v>
      </c>
      <c r="F51" s="80">
        <f>+F42-F52</f>
        <v>0</v>
      </c>
      <c r="G51" s="128">
        <f>C51</f>
        <v>824</v>
      </c>
      <c r="H51" s="80">
        <f>+H42-H52</f>
        <v>0</v>
      </c>
      <c r="I51" s="166">
        <f>E51</f>
        <v>731</v>
      </c>
      <c r="L51" s="118"/>
      <c r="M51" s="118"/>
      <c r="N51" s="81"/>
      <c r="O51" s="10"/>
    </row>
    <row r="52" spans="1:15" ht="15">
      <c r="A52" s="1" t="s">
        <v>147</v>
      </c>
      <c r="C52" s="80">
        <v>77</v>
      </c>
      <c r="D52" s="54"/>
      <c r="E52" s="166">
        <v>562</v>
      </c>
      <c r="F52" s="80"/>
      <c r="G52" s="80">
        <f>C52</f>
        <v>77</v>
      </c>
      <c r="H52" s="81"/>
      <c r="I52" s="166">
        <f>E52</f>
        <v>562</v>
      </c>
      <c r="L52" s="81"/>
      <c r="M52" s="118"/>
      <c r="N52" s="81"/>
      <c r="O52" s="10"/>
    </row>
    <row r="53" spans="3:15" ht="7.5" customHeight="1">
      <c r="C53" s="80"/>
      <c r="D53" s="54"/>
      <c r="E53" s="166"/>
      <c r="F53" s="80"/>
      <c r="G53" s="128"/>
      <c r="H53" s="81"/>
      <c r="I53" s="166"/>
      <c r="L53" s="81"/>
      <c r="M53" s="118"/>
      <c r="N53" s="81"/>
      <c r="O53" s="10"/>
    </row>
    <row r="54" spans="3:15" ht="8.25" customHeight="1">
      <c r="C54" s="83"/>
      <c r="D54" s="54"/>
      <c r="E54" s="137"/>
      <c r="F54" s="80"/>
      <c r="G54" s="120"/>
      <c r="H54" s="81"/>
      <c r="I54" s="137"/>
      <c r="L54" s="81"/>
      <c r="M54" s="118"/>
      <c r="N54" s="81"/>
      <c r="O54" s="10"/>
    </row>
    <row r="55" spans="3:15" ht="15">
      <c r="C55" s="81">
        <f>SUM(C51:C52)</f>
        <v>901</v>
      </c>
      <c r="D55" s="54"/>
      <c r="E55" s="135">
        <f>SUM(E51:E52)</f>
        <v>1293</v>
      </c>
      <c r="F55" s="80"/>
      <c r="G55" s="118">
        <f>SUM(G51:G52)</f>
        <v>901</v>
      </c>
      <c r="H55" s="81"/>
      <c r="I55" s="135">
        <f>SUM(I51:I52)</f>
        <v>1293</v>
      </c>
      <c r="L55" s="81"/>
      <c r="M55" s="118"/>
      <c r="N55" s="81"/>
      <c r="O55" s="10"/>
    </row>
    <row r="56" spans="3:15" ht="7.5" customHeight="1" thickBot="1">
      <c r="C56" s="84"/>
      <c r="D56" s="54"/>
      <c r="E56" s="167"/>
      <c r="F56" s="80"/>
      <c r="G56" s="121"/>
      <c r="H56" s="81"/>
      <c r="I56" s="167"/>
      <c r="L56" s="81"/>
      <c r="M56" s="10"/>
      <c r="N56" s="10"/>
      <c r="O56" s="10"/>
    </row>
    <row r="57" spans="3:15" ht="15">
      <c r="C57" s="81"/>
      <c r="D57" s="54"/>
      <c r="E57" s="168"/>
      <c r="F57" s="81"/>
      <c r="G57" s="81"/>
      <c r="H57" s="81"/>
      <c r="I57" s="168"/>
      <c r="L57" s="10"/>
      <c r="M57" s="10"/>
      <c r="N57" s="10"/>
      <c r="O57" s="10"/>
    </row>
    <row r="58" spans="1:15" ht="15">
      <c r="A58" s="1" t="s">
        <v>137</v>
      </c>
      <c r="C58" s="80"/>
      <c r="D58" s="54"/>
      <c r="E58" s="166"/>
      <c r="F58" s="80"/>
      <c r="G58" s="80"/>
      <c r="H58" s="81"/>
      <c r="I58" s="166"/>
      <c r="L58" s="10"/>
      <c r="M58" s="10"/>
      <c r="N58" s="10"/>
      <c r="O58" s="10"/>
    </row>
    <row r="59" spans="1:15" ht="15">
      <c r="A59" s="1" t="s">
        <v>146</v>
      </c>
      <c r="C59" s="128">
        <f>+C51+210</f>
        <v>1034</v>
      </c>
      <c r="D59" s="80">
        <f>+D50-D60</f>
        <v>0</v>
      </c>
      <c r="E59" s="166">
        <f>+E51-73</f>
        <v>658</v>
      </c>
      <c r="F59" s="80">
        <f>+F50-F60</f>
        <v>0</v>
      </c>
      <c r="G59" s="128">
        <f>C59</f>
        <v>1034</v>
      </c>
      <c r="H59" s="80"/>
      <c r="I59" s="166">
        <f>+I51-73</f>
        <v>658</v>
      </c>
      <c r="L59" s="10"/>
      <c r="M59" s="10"/>
      <c r="N59" s="10"/>
      <c r="O59" s="10"/>
    </row>
    <row r="60" spans="1:15" ht="15">
      <c r="A60" s="1" t="s">
        <v>147</v>
      </c>
      <c r="C60" s="80">
        <f>+C52+10</f>
        <v>87</v>
      </c>
      <c r="D60" s="54"/>
      <c r="E60" s="166">
        <f>+E52+60</f>
        <v>622</v>
      </c>
      <c r="F60" s="80"/>
      <c r="G60" s="80">
        <f>C60</f>
        <v>87</v>
      </c>
      <c r="H60" s="81"/>
      <c r="I60" s="166">
        <f>+I52+60</f>
        <v>622</v>
      </c>
      <c r="L60" s="10"/>
      <c r="M60" s="10"/>
      <c r="N60" s="10"/>
      <c r="O60" s="10"/>
    </row>
    <row r="61" spans="3:15" ht="7.5" customHeight="1">
      <c r="C61" s="80"/>
      <c r="D61" s="54"/>
      <c r="E61" s="166"/>
      <c r="F61" s="80"/>
      <c r="G61" s="128"/>
      <c r="H61" s="81"/>
      <c r="I61" s="166"/>
      <c r="L61" s="10"/>
      <c r="M61" s="10"/>
      <c r="N61" s="10"/>
      <c r="O61" s="10"/>
    </row>
    <row r="62" spans="3:15" ht="5.25" customHeight="1">
      <c r="C62" s="83"/>
      <c r="D62" s="54"/>
      <c r="E62" s="137"/>
      <c r="F62" s="80"/>
      <c r="G62" s="120"/>
      <c r="H62" s="81"/>
      <c r="I62" s="137"/>
      <c r="L62" s="10"/>
      <c r="M62" s="10"/>
      <c r="N62" s="10"/>
      <c r="O62" s="10"/>
    </row>
    <row r="63" spans="3:15" ht="15.75" thickBot="1">
      <c r="C63" s="84">
        <f>SUM(C59:C60)</f>
        <v>1121</v>
      </c>
      <c r="D63" s="54"/>
      <c r="E63" s="138">
        <f>SUM(E59:E60)</f>
        <v>1280</v>
      </c>
      <c r="F63" s="80"/>
      <c r="G63" s="121">
        <f>SUM(G59:G60)</f>
        <v>1121</v>
      </c>
      <c r="H63" s="81"/>
      <c r="I63" s="138">
        <f>SUM(I59:I60)</f>
        <v>1280</v>
      </c>
      <c r="L63" s="10"/>
      <c r="M63" s="10"/>
      <c r="N63" s="10"/>
      <c r="O63" s="10"/>
    </row>
    <row r="64" spans="3:15" ht="15">
      <c r="C64" s="81"/>
      <c r="D64" s="54"/>
      <c r="E64" s="169"/>
      <c r="F64" s="81"/>
      <c r="G64" s="81"/>
      <c r="H64" s="81"/>
      <c r="I64" s="169"/>
      <c r="L64" s="10"/>
      <c r="M64" s="10"/>
      <c r="N64" s="10"/>
      <c r="O64" s="10"/>
    </row>
    <row r="65" spans="1:9" ht="15">
      <c r="A65" s="1" t="s">
        <v>140</v>
      </c>
      <c r="C65" s="81"/>
      <c r="D65" s="54"/>
      <c r="E65" s="169"/>
      <c r="F65" s="81"/>
      <c r="G65" s="81"/>
      <c r="H65" s="81"/>
      <c r="I65" s="169"/>
    </row>
    <row r="66" spans="1:9" ht="15">
      <c r="A66" s="1" t="s">
        <v>167</v>
      </c>
      <c r="C66" s="81"/>
      <c r="D66" s="54"/>
      <c r="E66" s="169"/>
      <c r="F66" s="81"/>
      <c r="G66" s="81"/>
      <c r="H66" s="81"/>
      <c r="I66" s="169"/>
    </row>
    <row r="67" spans="3:9" ht="15">
      <c r="C67" s="81"/>
      <c r="D67" s="54"/>
      <c r="E67" s="169"/>
      <c r="F67" s="81"/>
      <c r="G67" s="81"/>
      <c r="H67" s="81"/>
      <c r="I67" s="169"/>
    </row>
    <row r="68" spans="1:9" ht="15">
      <c r="A68" s="1" t="s">
        <v>168</v>
      </c>
      <c r="B68" s="2">
        <v>27</v>
      </c>
      <c r="C68" s="85">
        <v>0.65</v>
      </c>
      <c r="D68" s="63"/>
      <c r="E68" s="169">
        <v>0.58</v>
      </c>
      <c r="F68" s="85"/>
      <c r="G68" s="85">
        <f>C68</f>
        <v>0.65</v>
      </c>
      <c r="H68" s="85"/>
      <c r="I68" s="169">
        <f>E68</f>
        <v>0.58</v>
      </c>
    </row>
    <row r="69" spans="3:9" ht="7.5" customHeight="1" thickBot="1">
      <c r="C69" s="86"/>
      <c r="D69" s="63"/>
      <c r="E69" s="167"/>
      <c r="F69" s="85"/>
      <c r="G69" s="86"/>
      <c r="H69" s="85"/>
      <c r="I69" s="167"/>
    </row>
    <row r="70" spans="3:9" ht="15">
      <c r="C70" s="85"/>
      <c r="D70" s="63"/>
      <c r="E70" s="170"/>
      <c r="F70" s="85"/>
      <c r="G70" s="85"/>
      <c r="H70" s="85"/>
      <c r="I70" s="170"/>
    </row>
    <row r="71" spans="1:9" ht="15">
      <c r="A71" s="1" t="s">
        <v>169</v>
      </c>
      <c r="B71" s="2">
        <v>27</v>
      </c>
      <c r="C71" s="85">
        <v>0.65</v>
      </c>
      <c r="D71" s="63"/>
      <c r="E71" s="169">
        <v>0.58</v>
      </c>
      <c r="F71" s="85"/>
      <c r="G71" s="85">
        <f>C71</f>
        <v>0.65</v>
      </c>
      <c r="H71" s="85"/>
      <c r="I71" s="169">
        <f>E71</f>
        <v>0.58</v>
      </c>
    </row>
    <row r="72" spans="3:9" ht="7.5" customHeight="1" thickBot="1">
      <c r="C72" s="87" t="s">
        <v>38</v>
      </c>
      <c r="D72" s="34"/>
      <c r="E72" s="171" t="s">
        <v>38</v>
      </c>
      <c r="F72" s="88"/>
      <c r="G72" s="87" t="s">
        <v>38</v>
      </c>
      <c r="H72" s="88"/>
      <c r="I72" s="171" t="s">
        <v>38</v>
      </c>
    </row>
    <row r="73" spans="3:8" ht="15">
      <c r="C73" s="75"/>
      <c r="D73" s="29"/>
      <c r="F73" s="75"/>
      <c r="G73" s="75"/>
      <c r="H73" s="75"/>
    </row>
    <row r="74" spans="1:9" ht="32.25" customHeight="1">
      <c r="A74" s="179" t="s">
        <v>171</v>
      </c>
      <c r="B74" s="179"/>
      <c r="C74" s="179"/>
      <c r="D74" s="179"/>
      <c r="E74" s="179"/>
      <c r="F74" s="179"/>
      <c r="G74" s="179"/>
      <c r="H74" s="179"/>
      <c r="I74" s="179"/>
    </row>
    <row r="75" spans="1:9" ht="15">
      <c r="A75" s="28"/>
      <c r="B75" s="28"/>
      <c r="C75" s="28"/>
      <c r="D75" s="28"/>
      <c r="E75" s="28"/>
      <c r="F75" s="28"/>
      <c r="G75" s="28"/>
      <c r="H75" s="28"/>
      <c r="I75" s="28"/>
    </row>
    <row r="76" spans="1:9" ht="15">
      <c r="A76" s="1" t="s">
        <v>151</v>
      </c>
      <c r="B76" s="28"/>
      <c r="C76" s="28"/>
      <c r="D76" s="28"/>
      <c r="E76" s="28"/>
      <c r="F76" s="28"/>
      <c r="G76" s="28"/>
      <c r="H76" s="28"/>
      <c r="I76" s="28"/>
    </row>
    <row r="77" spans="2:9" ht="15">
      <c r="B77" s="28"/>
      <c r="C77" s="28"/>
      <c r="D77" s="28"/>
      <c r="E77" s="28"/>
      <c r="F77" s="28"/>
      <c r="G77" s="28"/>
      <c r="H77" s="28"/>
      <c r="I77" s="28"/>
    </row>
    <row r="78" spans="1:9" ht="6.75" customHeight="1">
      <c r="A78" s="48"/>
      <c r="B78" s="49"/>
      <c r="C78" s="78"/>
      <c r="D78" s="78"/>
      <c r="E78" s="78"/>
      <c r="F78" s="78"/>
      <c r="G78" s="78"/>
      <c r="H78" s="78"/>
      <c r="I78" s="78"/>
    </row>
    <row r="79" spans="1:9" ht="15">
      <c r="A79" s="47" t="s">
        <v>131</v>
      </c>
      <c r="B79" s="20"/>
      <c r="C79" s="20"/>
      <c r="D79" s="20"/>
      <c r="E79" s="20"/>
      <c r="F79" s="20"/>
      <c r="G79" s="20"/>
      <c r="H79" s="20"/>
      <c r="I79" s="46" t="s">
        <v>152</v>
      </c>
    </row>
    <row r="93" spans="3:9" ht="15">
      <c r="C93" s="89"/>
      <c r="E93" s="89"/>
      <c r="G93" s="89"/>
      <c r="I93" s="89"/>
    </row>
    <row r="98" spans="3:9" ht="15">
      <c r="C98" s="90"/>
      <c r="E98" s="90"/>
      <c r="G98" s="90"/>
      <c r="I98" s="90"/>
    </row>
    <row r="101" spans="3:9" ht="15">
      <c r="C101" s="90"/>
      <c r="E101" s="90"/>
      <c r="G101" s="90"/>
      <c r="I101" s="90"/>
    </row>
  </sheetData>
  <mergeCells count="8">
    <mergeCell ref="A74:I74"/>
    <mergeCell ref="A6:I6"/>
    <mergeCell ref="A7:I7"/>
    <mergeCell ref="A1:I1"/>
    <mergeCell ref="A2:I2"/>
    <mergeCell ref="A3:I3"/>
    <mergeCell ref="G12:I12"/>
    <mergeCell ref="C12:E12"/>
  </mergeCells>
  <printOptions/>
  <pageMargins left="0.64" right="0.5" top="0.5" bottom="0.25" header="0.22" footer="0.18"/>
  <pageSetup horizontalDpi="360" verticalDpi="36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0"/>
  <sheetViews>
    <sheetView zoomScale="80" zoomScaleNormal="80" workbookViewId="0" topLeftCell="A31">
      <selection activeCell="H38" sqref="H38"/>
    </sheetView>
  </sheetViews>
  <sheetFormatPr defaultColWidth="9.140625" defaultRowHeight="12.75"/>
  <cols>
    <col min="1" max="1" width="3.7109375" style="1" customWidth="1"/>
    <col min="2" max="2" width="45.140625" style="1" customWidth="1"/>
    <col min="3" max="3" width="7.7109375" style="2" customWidth="1"/>
    <col min="4" max="4" width="2.140625" style="2" customWidth="1"/>
    <col min="5" max="5" width="17.28125" style="3" bestFit="1" customWidth="1"/>
    <col min="6" max="6" width="2.140625" style="3" customWidth="1"/>
    <col min="7" max="7" width="19.57421875" style="3" bestFit="1" customWidth="1"/>
    <col min="8" max="8" width="8.8515625" style="1" customWidth="1"/>
    <col min="9" max="9" width="11.57421875" style="1" customWidth="1"/>
    <col min="10" max="10" width="20.8515625" style="1" customWidth="1"/>
    <col min="11" max="89" width="8.8515625" style="1" customWidth="1"/>
    <col min="90" max="16384" width="9.140625" style="1" customWidth="1"/>
  </cols>
  <sheetData>
    <row r="1" spans="1:7" ht="15">
      <c r="A1" s="182" t="str">
        <f>'IS'!A1</f>
        <v>PRINSIPTEK CORPORATION BERHAD </v>
      </c>
      <c r="B1" s="182"/>
      <c r="C1" s="182"/>
      <c r="D1" s="182"/>
      <c r="E1" s="182"/>
      <c r="F1" s="182"/>
      <c r="G1" s="182"/>
    </row>
    <row r="2" spans="1:7" ht="15">
      <c r="A2" s="182" t="str">
        <f>'IS'!A2</f>
        <v>(Company No. 595000-H)</v>
      </c>
      <c r="B2" s="182"/>
      <c r="C2" s="182"/>
      <c r="D2" s="182"/>
      <c r="E2" s="182"/>
      <c r="F2" s="182"/>
      <c r="G2" s="182"/>
    </row>
    <row r="3" spans="1:7" ht="15" customHeight="1">
      <c r="A3" s="182" t="str">
        <f>'IS'!A3</f>
        <v>(Incorporated in Malaysia)</v>
      </c>
      <c r="B3" s="182"/>
      <c r="C3" s="182"/>
      <c r="D3" s="182"/>
      <c r="E3" s="182"/>
      <c r="F3" s="182"/>
      <c r="G3" s="182"/>
    </row>
    <row r="4" spans="1:7" ht="7.5" customHeight="1">
      <c r="A4" s="30"/>
      <c r="B4" s="30"/>
      <c r="C4" s="30"/>
      <c r="D4" s="30"/>
      <c r="E4" s="30"/>
      <c r="F4" s="30"/>
      <c r="G4" s="30"/>
    </row>
    <row r="5" spans="1:7" s="23" customFormat="1" ht="7.5" customHeight="1" thickBot="1">
      <c r="A5" s="34"/>
      <c r="B5" s="34"/>
      <c r="C5" s="34"/>
      <c r="D5" s="34"/>
      <c r="E5" s="34"/>
      <c r="F5" s="34"/>
      <c r="G5" s="34"/>
    </row>
    <row r="6" spans="1:7" ht="15">
      <c r="A6" s="185" t="s">
        <v>37</v>
      </c>
      <c r="B6" s="185"/>
      <c r="C6" s="185"/>
      <c r="D6" s="185"/>
      <c r="E6" s="185"/>
      <c r="F6" s="185"/>
      <c r="G6" s="185"/>
    </row>
    <row r="7" spans="1:7" ht="15.75" thickBot="1">
      <c r="A7" s="181" t="str">
        <f>'IS'!A7</f>
        <v>FOR THE FIRST FINANCIAL QUARTER ENDED 31 MARCH 2010</v>
      </c>
      <c r="B7" s="181"/>
      <c r="C7" s="181"/>
      <c r="D7" s="181"/>
      <c r="E7" s="181"/>
      <c r="F7" s="181"/>
      <c r="G7" s="181"/>
    </row>
    <row r="8" spans="1:7" s="23" customFormat="1" ht="4.5" customHeight="1">
      <c r="A8" s="175"/>
      <c r="B8" s="175"/>
      <c r="C8" s="175"/>
      <c r="D8" s="175"/>
      <c r="E8" s="175"/>
      <c r="F8" s="175"/>
      <c r="G8" s="175"/>
    </row>
    <row r="9" spans="1:7" ht="6.75" customHeight="1">
      <c r="A9" s="9"/>
      <c r="B9" s="9"/>
      <c r="C9" s="9"/>
      <c r="D9" s="9"/>
      <c r="E9" s="9"/>
      <c r="F9" s="9"/>
      <c r="G9" s="9"/>
    </row>
    <row r="10" spans="1:7" ht="15">
      <c r="A10" s="18" t="s">
        <v>148</v>
      </c>
      <c r="B10" s="16"/>
      <c r="C10" s="16"/>
      <c r="D10" s="16"/>
      <c r="E10" s="16"/>
      <c r="F10" s="16"/>
      <c r="G10" s="16"/>
    </row>
    <row r="11" spans="1:7" ht="5.25" customHeight="1">
      <c r="A11" s="18"/>
      <c r="B11" s="16"/>
      <c r="C11" s="16"/>
      <c r="D11" s="16"/>
      <c r="E11" s="16"/>
      <c r="F11" s="16"/>
      <c r="G11" s="16"/>
    </row>
    <row r="12" spans="1:7" ht="15">
      <c r="A12" s="18"/>
      <c r="B12" s="16"/>
      <c r="C12" s="16"/>
      <c r="D12" s="16"/>
      <c r="F12" s="16"/>
      <c r="G12" s="92"/>
    </row>
    <row r="13" spans="1:7" ht="15">
      <c r="A13" s="18"/>
      <c r="B13" s="16"/>
      <c r="C13" s="16"/>
      <c r="D13" s="16"/>
      <c r="E13" s="16" t="s">
        <v>38</v>
      </c>
      <c r="F13" s="16"/>
      <c r="G13" s="92"/>
    </row>
    <row r="14" spans="1:7" ht="15">
      <c r="A14" s="18"/>
      <c r="B14" s="16"/>
      <c r="C14" s="16"/>
      <c r="D14" s="16"/>
      <c r="E14" s="16" t="s">
        <v>64</v>
      </c>
      <c r="F14" s="16"/>
      <c r="G14" s="159" t="s">
        <v>81</v>
      </c>
    </row>
    <row r="15" spans="1:7" ht="15">
      <c r="A15" s="18"/>
      <c r="E15" s="29" t="s">
        <v>59</v>
      </c>
      <c r="G15" s="130" t="s">
        <v>59</v>
      </c>
    </row>
    <row r="16" spans="5:11" s="16" customFormat="1" ht="15">
      <c r="E16" s="29" t="s">
        <v>55</v>
      </c>
      <c r="F16" s="29"/>
      <c r="G16" s="130" t="s">
        <v>56</v>
      </c>
      <c r="I16" s="1"/>
      <c r="J16" s="1"/>
      <c r="K16" s="1"/>
    </row>
    <row r="17" spans="3:11" s="16" customFormat="1" ht="15">
      <c r="C17" s="16" t="s">
        <v>3</v>
      </c>
      <c r="E17" s="8" t="str">
        <f>'IS'!C18</f>
        <v>31.03.2010</v>
      </c>
      <c r="F17" s="29"/>
      <c r="G17" s="131" t="s">
        <v>127</v>
      </c>
      <c r="I17" s="1"/>
      <c r="J17" s="1"/>
      <c r="K17" s="1"/>
    </row>
    <row r="18" spans="3:11" s="16" customFormat="1" ht="6.75" customHeight="1">
      <c r="C18" s="67"/>
      <c r="E18" s="30"/>
      <c r="F18" s="29"/>
      <c r="G18" s="132"/>
      <c r="I18" s="1"/>
      <c r="J18" s="1"/>
      <c r="K18" s="1"/>
    </row>
    <row r="19" spans="5:11" s="16" customFormat="1" ht="7.5" customHeight="1">
      <c r="E19" s="8"/>
      <c r="F19" s="29"/>
      <c r="G19" s="131"/>
      <c r="I19" s="1"/>
      <c r="J19" s="1"/>
      <c r="K19" s="1"/>
    </row>
    <row r="20" spans="3:13" s="18" customFormat="1" ht="15">
      <c r="C20" s="31"/>
      <c r="D20" s="31"/>
      <c r="E20" s="29" t="s">
        <v>0</v>
      </c>
      <c r="F20" s="29"/>
      <c r="G20" s="130" t="s">
        <v>0</v>
      </c>
      <c r="H20" s="16"/>
      <c r="I20" s="1"/>
      <c r="J20" s="1"/>
      <c r="K20" s="1"/>
      <c r="L20" s="16"/>
      <c r="M20" s="16"/>
    </row>
    <row r="21" spans="3:13" s="18" customFormat="1" ht="6" customHeight="1">
      <c r="C21" s="31"/>
      <c r="D21" s="31"/>
      <c r="E21" s="29"/>
      <c r="F21" s="29"/>
      <c r="G21" s="130"/>
      <c r="H21" s="16"/>
      <c r="I21" s="1"/>
      <c r="J21" s="1"/>
      <c r="K21" s="1"/>
      <c r="L21" s="16"/>
      <c r="M21" s="16"/>
    </row>
    <row r="22" spans="1:13" ht="15">
      <c r="A22" s="1" t="s">
        <v>42</v>
      </c>
      <c r="G22" s="160"/>
      <c r="H22" s="16"/>
      <c r="L22" s="16"/>
      <c r="M22" s="16"/>
    </row>
    <row r="23" spans="2:13" ht="15">
      <c r="B23" s="23" t="s">
        <v>18</v>
      </c>
      <c r="E23" s="93">
        <v>10054</v>
      </c>
      <c r="F23" s="21"/>
      <c r="G23" s="143">
        <v>10267</v>
      </c>
      <c r="H23" s="16"/>
      <c r="L23" s="16"/>
      <c r="M23" s="16"/>
    </row>
    <row r="24" spans="2:13" ht="15">
      <c r="B24" s="23" t="s">
        <v>108</v>
      </c>
      <c r="E24" s="93">
        <v>2697</v>
      </c>
      <c r="F24" s="21"/>
      <c r="G24" s="143">
        <v>2697</v>
      </c>
      <c r="H24" s="16"/>
      <c r="L24" s="16"/>
      <c r="M24" s="16"/>
    </row>
    <row r="25" spans="2:13" ht="15">
      <c r="B25" s="1" t="s">
        <v>63</v>
      </c>
      <c r="E25" s="21">
        <v>64114</v>
      </c>
      <c r="F25" s="21"/>
      <c r="G25" s="143">
        <v>64042</v>
      </c>
      <c r="H25" s="16"/>
      <c r="L25" s="16"/>
      <c r="M25" s="16"/>
    </row>
    <row r="26" spans="2:13" ht="15">
      <c r="B26" s="1" t="s">
        <v>71</v>
      </c>
      <c r="E26" s="21">
        <v>6</v>
      </c>
      <c r="F26" s="21"/>
      <c r="G26" s="143">
        <v>11</v>
      </c>
      <c r="H26" s="16"/>
      <c r="L26" s="16"/>
      <c r="M26" s="16"/>
    </row>
    <row r="27" spans="2:13" ht="15">
      <c r="B27" s="1" t="s">
        <v>45</v>
      </c>
      <c r="E27" s="21">
        <v>8261</v>
      </c>
      <c r="F27" s="21"/>
      <c r="G27" s="143">
        <v>8261</v>
      </c>
      <c r="H27" s="16"/>
      <c r="L27" s="16"/>
      <c r="M27" s="16"/>
    </row>
    <row r="28" spans="5:13" ht="7.5" customHeight="1">
      <c r="E28" s="21"/>
      <c r="F28" s="21"/>
      <c r="G28" s="143"/>
      <c r="H28" s="16"/>
      <c r="L28" s="16"/>
      <c r="M28" s="16"/>
    </row>
    <row r="29" spans="5:13" ht="9" customHeight="1">
      <c r="E29" s="25"/>
      <c r="F29" s="21"/>
      <c r="G29" s="156"/>
      <c r="H29" s="16"/>
      <c r="L29" s="16"/>
      <c r="M29" s="16"/>
    </row>
    <row r="30" spans="2:13" ht="15">
      <c r="B30" s="1" t="s">
        <v>60</v>
      </c>
      <c r="E30" s="22">
        <f>SUM(E23:E27)</f>
        <v>85132</v>
      </c>
      <c r="F30" s="22">
        <f>SUM(F23:F27)</f>
        <v>0</v>
      </c>
      <c r="G30" s="152">
        <f>SUM(G23:G27)</f>
        <v>85278</v>
      </c>
      <c r="H30" s="16"/>
      <c r="L30" s="16"/>
      <c r="M30" s="16"/>
    </row>
    <row r="31" spans="5:13" ht="8.25" customHeight="1">
      <c r="E31" s="24"/>
      <c r="F31" s="21"/>
      <c r="G31" s="144"/>
      <c r="H31" s="16"/>
      <c r="L31" s="16"/>
      <c r="M31" s="16"/>
    </row>
    <row r="32" spans="5:13" ht="11.25" customHeight="1">
      <c r="E32" s="22"/>
      <c r="F32" s="21"/>
      <c r="G32" s="152"/>
      <c r="H32" s="16"/>
      <c r="L32" s="16"/>
      <c r="M32" s="16"/>
    </row>
    <row r="33" spans="1:13" ht="15">
      <c r="A33" s="1" t="s">
        <v>4</v>
      </c>
      <c r="E33" s="21"/>
      <c r="F33" s="21"/>
      <c r="G33" s="143"/>
      <c r="H33" s="16"/>
      <c r="L33" s="16"/>
      <c r="M33" s="16"/>
    </row>
    <row r="34" spans="2:13" ht="15">
      <c r="B34" s="1" t="s">
        <v>90</v>
      </c>
      <c r="E34" s="21">
        <v>18481</v>
      </c>
      <c r="F34" s="21"/>
      <c r="G34" s="143">
        <v>18715</v>
      </c>
      <c r="H34" s="16"/>
      <c r="L34" s="16"/>
      <c r="M34" s="16"/>
    </row>
    <row r="35" spans="2:13" ht="15">
      <c r="B35" s="1" t="s">
        <v>92</v>
      </c>
      <c r="E35" s="21">
        <v>77515</v>
      </c>
      <c r="F35" s="21"/>
      <c r="G35" s="143">
        <v>74837</v>
      </c>
      <c r="H35" s="16"/>
      <c r="L35" s="16"/>
      <c r="M35" s="16"/>
    </row>
    <row r="36" spans="2:13" ht="15">
      <c r="B36" s="23" t="s">
        <v>43</v>
      </c>
      <c r="E36" s="93">
        <f>134640-340</f>
        <v>134300</v>
      </c>
      <c r="F36" s="21"/>
      <c r="G36" s="143">
        <v>153490</v>
      </c>
      <c r="H36" s="16"/>
      <c r="J36" s="76"/>
      <c r="L36" s="16"/>
      <c r="M36" s="16"/>
    </row>
    <row r="37" spans="2:13" ht="15">
      <c r="B37" s="1" t="s">
        <v>82</v>
      </c>
      <c r="E37" s="21">
        <v>2085</v>
      </c>
      <c r="F37" s="21"/>
      <c r="G37" s="143">
        <v>2643</v>
      </c>
      <c r="H37" s="16"/>
      <c r="J37" s="76"/>
      <c r="L37" s="16"/>
      <c r="M37" s="16"/>
    </row>
    <row r="38" spans="2:13" ht="15">
      <c r="B38" s="1" t="s">
        <v>83</v>
      </c>
      <c r="E38" s="21">
        <v>23665</v>
      </c>
      <c r="F38" s="21"/>
      <c r="G38" s="143">
        <v>23250</v>
      </c>
      <c r="H38" s="16"/>
      <c r="L38" s="16"/>
      <c r="M38" s="16"/>
    </row>
    <row r="39" spans="2:13" ht="15">
      <c r="B39" s="1" t="s">
        <v>91</v>
      </c>
      <c r="E39" s="21">
        <v>46</v>
      </c>
      <c r="F39" s="21"/>
      <c r="G39" s="143">
        <v>59</v>
      </c>
      <c r="H39" s="16"/>
      <c r="J39" s="76"/>
      <c r="L39" s="16"/>
      <c r="M39" s="16"/>
    </row>
    <row r="40" spans="2:13" ht="17.25" customHeight="1">
      <c r="B40" s="1" t="s">
        <v>5</v>
      </c>
      <c r="E40" s="21">
        <v>1356</v>
      </c>
      <c r="F40" s="55"/>
      <c r="G40" s="143">
        <v>1410</v>
      </c>
      <c r="H40" s="16"/>
      <c r="L40" s="16"/>
      <c r="M40" s="16"/>
    </row>
    <row r="41" spans="5:13" ht="7.5" customHeight="1">
      <c r="E41" s="25"/>
      <c r="F41" s="55"/>
      <c r="G41" s="156"/>
      <c r="H41" s="16"/>
      <c r="L41" s="16"/>
      <c r="M41" s="16"/>
    </row>
    <row r="42" spans="2:13" ht="15">
      <c r="B42" s="1" t="s">
        <v>6</v>
      </c>
      <c r="E42" s="22">
        <f>SUM(E34:E41)</f>
        <v>257448</v>
      </c>
      <c r="F42" s="22">
        <f>SUM(F34:F41)</f>
        <v>0</v>
      </c>
      <c r="G42" s="152">
        <f>SUM(G34:G41)</f>
        <v>274404</v>
      </c>
      <c r="H42" s="22"/>
      <c r="I42" s="76"/>
      <c r="L42" s="16"/>
      <c r="M42" s="16"/>
    </row>
    <row r="43" spans="5:13" ht="7.5" customHeight="1">
      <c r="E43" s="24"/>
      <c r="F43" s="55"/>
      <c r="G43" s="161"/>
      <c r="H43" s="16"/>
      <c r="L43" s="16"/>
      <c r="M43" s="16"/>
    </row>
    <row r="44" spans="5:13" ht="11.25" customHeight="1">
      <c r="E44" s="21"/>
      <c r="F44" s="55"/>
      <c r="G44" s="143"/>
      <c r="H44" s="16"/>
      <c r="L44" s="16"/>
      <c r="M44" s="16"/>
    </row>
    <row r="45" spans="1:13" ht="15">
      <c r="A45" s="1" t="s">
        <v>7</v>
      </c>
      <c r="E45" s="21"/>
      <c r="F45" s="21"/>
      <c r="G45" s="143"/>
      <c r="H45" s="16"/>
      <c r="L45" s="16"/>
      <c r="M45" s="16"/>
    </row>
    <row r="46" spans="2:13" ht="15">
      <c r="B46" s="1" t="s">
        <v>93</v>
      </c>
      <c r="E46" s="21">
        <v>69818</v>
      </c>
      <c r="F46" s="21"/>
      <c r="G46" s="143">
        <v>71653</v>
      </c>
      <c r="H46" s="16"/>
      <c r="L46" s="16"/>
      <c r="M46" s="16"/>
    </row>
    <row r="47" spans="2:13" ht="15">
      <c r="B47" s="1" t="s">
        <v>44</v>
      </c>
      <c r="E47" s="21">
        <f>70414-9891-561+1</f>
        <v>59963</v>
      </c>
      <c r="F47" s="21"/>
      <c r="G47" s="143">
        <v>71316</v>
      </c>
      <c r="H47" s="16"/>
      <c r="L47" s="16"/>
      <c r="M47" s="16"/>
    </row>
    <row r="48" spans="2:13" ht="15">
      <c r="B48" s="1" t="s">
        <v>84</v>
      </c>
      <c r="E48" s="21">
        <v>34</v>
      </c>
      <c r="F48" s="21"/>
      <c r="G48" s="143">
        <v>34</v>
      </c>
      <c r="H48" s="16"/>
      <c r="L48" s="16"/>
      <c r="M48" s="16"/>
    </row>
    <row r="49" spans="2:13" ht="15">
      <c r="B49" s="1" t="s">
        <v>19</v>
      </c>
      <c r="C49" s="2">
        <v>24</v>
      </c>
      <c r="E49" s="21">
        <f>42362</f>
        <v>42362</v>
      </c>
      <c r="F49" s="21"/>
      <c r="G49" s="143">
        <v>47194</v>
      </c>
      <c r="H49" s="16"/>
      <c r="L49" s="16"/>
      <c r="M49" s="16"/>
    </row>
    <row r="50" spans="2:13" ht="15">
      <c r="B50" s="1" t="s">
        <v>115</v>
      </c>
      <c r="C50" s="2">
        <v>24</v>
      </c>
      <c r="E50" s="21">
        <v>28834</v>
      </c>
      <c r="F50" s="21"/>
      <c r="G50" s="143">
        <v>29018</v>
      </c>
      <c r="H50" s="91"/>
      <c r="I50" s="76" t="s">
        <v>38</v>
      </c>
      <c r="L50" s="16"/>
      <c r="M50" s="16"/>
    </row>
    <row r="51" spans="2:13" ht="15">
      <c r="B51" s="1" t="s">
        <v>103</v>
      </c>
      <c r="E51" s="21">
        <v>1034</v>
      </c>
      <c r="F51" s="21"/>
      <c r="G51" s="143">
        <v>948</v>
      </c>
      <c r="H51" s="16"/>
      <c r="L51" s="16"/>
      <c r="M51" s="16"/>
    </row>
    <row r="52" spans="5:13" ht="7.5" customHeight="1">
      <c r="E52" s="21" t="s">
        <v>38</v>
      </c>
      <c r="F52" s="55"/>
      <c r="G52" s="160"/>
      <c r="H52" s="16"/>
      <c r="L52" s="16"/>
      <c r="M52" s="16"/>
    </row>
    <row r="53" spans="5:13" ht="7.5" customHeight="1">
      <c r="E53" s="56"/>
      <c r="F53" s="55"/>
      <c r="G53" s="162" t="s">
        <v>38</v>
      </c>
      <c r="H53" s="16"/>
      <c r="L53" s="16"/>
      <c r="M53" s="16"/>
    </row>
    <row r="54" spans="2:13" ht="15">
      <c r="B54" s="1" t="s">
        <v>8</v>
      </c>
      <c r="E54" s="22">
        <f>SUM(E46:E53)</f>
        <v>202045</v>
      </c>
      <c r="F54" s="22">
        <f>SUM(F46:F53)</f>
        <v>0</v>
      </c>
      <c r="G54" s="152">
        <f>SUM(G46:G53)</f>
        <v>220163</v>
      </c>
      <c r="H54" s="16"/>
      <c r="L54" s="16"/>
      <c r="M54" s="16"/>
    </row>
    <row r="55" spans="5:13" ht="7.5" customHeight="1">
      <c r="E55" s="57"/>
      <c r="F55" s="55"/>
      <c r="G55" s="161"/>
      <c r="H55" s="16"/>
      <c r="L55" s="16"/>
      <c r="M55" s="16"/>
    </row>
    <row r="56" spans="5:13" ht="8.25" customHeight="1">
      <c r="E56" s="58"/>
      <c r="F56" s="55"/>
      <c r="G56" s="163"/>
      <c r="H56" s="16"/>
      <c r="L56" s="16"/>
      <c r="M56" s="16"/>
    </row>
    <row r="57" spans="1:13" ht="15">
      <c r="A57" s="1" t="s">
        <v>9</v>
      </c>
      <c r="E57" s="21">
        <f>E42-E54</f>
        <v>55403</v>
      </c>
      <c r="F57" s="21">
        <f>F42-F54</f>
        <v>0</v>
      </c>
      <c r="G57" s="143">
        <f>G42-G54</f>
        <v>54241</v>
      </c>
      <c r="H57" s="16"/>
      <c r="L57" s="16"/>
      <c r="M57" s="16"/>
    </row>
    <row r="58" spans="5:13" ht="6" customHeight="1">
      <c r="E58" s="57"/>
      <c r="F58" s="55"/>
      <c r="G58" s="161"/>
      <c r="H58" s="16"/>
      <c r="L58" s="16"/>
      <c r="M58" s="16"/>
    </row>
    <row r="59" spans="5:13" ht="6.75" customHeight="1">
      <c r="E59" s="58"/>
      <c r="F59" s="55"/>
      <c r="G59" s="163"/>
      <c r="H59" s="16"/>
      <c r="L59" s="16"/>
      <c r="M59" s="16"/>
    </row>
    <row r="60" spans="5:13" ht="15">
      <c r="E60" s="21">
        <f>E57+E30</f>
        <v>140535</v>
      </c>
      <c r="F60" s="21">
        <f>F57+F30</f>
        <v>0</v>
      </c>
      <c r="G60" s="143">
        <f>G57+G30</f>
        <v>139519</v>
      </c>
      <c r="H60" s="16"/>
      <c r="L60" s="16"/>
      <c r="M60" s="16"/>
    </row>
    <row r="61" spans="5:13" ht="7.5" customHeight="1" thickBot="1">
      <c r="E61" s="59"/>
      <c r="F61" s="55"/>
      <c r="G61" s="164"/>
      <c r="H61" s="16"/>
      <c r="L61" s="16"/>
      <c r="M61" s="16"/>
    </row>
    <row r="62" spans="5:13" ht="9.75" customHeight="1">
      <c r="E62" s="21" t="s">
        <v>38</v>
      </c>
      <c r="F62" s="21"/>
      <c r="G62" s="160"/>
      <c r="H62" s="16"/>
      <c r="L62" s="16"/>
      <c r="M62" s="16"/>
    </row>
    <row r="63" spans="1:13" ht="17.25" customHeight="1">
      <c r="A63" s="1" t="s">
        <v>80</v>
      </c>
      <c r="E63" s="21"/>
      <c r="F63" s="21"/>
      <c r="G63" s="160"/>
      <c r="H63" s="16"/>
      <c r="L63" s="16"/>
      <c r="M63" s="16"/>
    </row>
    <row r="64" spans="2:13" ht="17.25" customHeight="1">
      <c r="B64" s="1" t="s">
        <v>79</v>
      </c>
      <c r="E64" s="21"/>
      <c r="F64" s="21"/>
      <c r="G64" s="160"/>
      <c r="H64" s="16"/>
      <c r="L64" s="16"/>
      <c r="M64" s="16"/>
    </row>
    <row r="65" spans="2:13" ht="15">
      <c r="B65" s="1" t="s">
        <v>163</v>
      </c>
      <c r="E65" s="21">
        <v>63391</v>
      </c>
      <c r="F65" s="21"/>
      <c r="G65" s="143">
        <v>63391</v>
      </c>
      <c r="H65" s="16"/>
      <c r="L65" s="16"/>
      <c r="M65" s="16"/>
    </row>
    <row r="66" spans="2:13" ht="15">
      <c r="B66" s="1" t="s">
        <v>164</v>
      </c>
      <c r="E66" s="21">
        <v>18235</v>
      </c>
      <c r="F66" s="21"/>
      <c r="G66" s="143">
        <f>21735-3500</f>
        <v>18235</v>
      </c>
      <c r="H66" s="16"/>
      <c r="L66" s="16"/>
      <c r="M66" s="16"/>
    </row>
    <row r="67" spans="1:13" ht="15">
      <c r="A67" s="19"/>
      <c r="B67" s="19" t="s">
        <v>119</v>
      </c>
      <c r="E67" s="21">
        <f>36541-353+1293+42-1</f>
        <v>37522</v>
      </c>
      <c r="F67" s="21"/>
      <c r="G67" s="152">
        <v>35553</v>
      </c>
      <c r="H67" s="16"/>
      <c r="L67" s="16"/>
      <c r="M67" s="16"/>
    </row>
    <row r="68" spans="5:13" ht="6" customHeight="1">
      <c r="E68" s="24"/>
      <c r="F68" s="55"/>
      <c r="G68" s="161"/>
      <c r="H68" s="16"/>
      <c r="L68" s="16"/>
      <c r="M68" s="16"/>
    </row>
    <row r="69" spans="5:13" ht="6" customHeight="1">
      <c r="E69" s="21"/>
      <c r="F69" s="55"/>
      <c r="G69" s="143"/>
      <c r="H69" s="16"/>
      <c r="L69" s="16"/>
      <c r="M69" s="16"/>
    </row>
    <row r="70" spans="5:13" ht="15">
      <c r="E70" s="21">
        <f>SUM(E65:E68)</f>
        <v>119148</v>
      </c>
      <c r="F70" s="21"/>
      <c r="G70" s="143">
        <f>SUM(G65:G67)</f>
        <v>117179</v>
      </c>
      <c r="H70" s="16"/>
      <c r="I70" s="76"/>
      <c r="L70" s="16"/>
      <c r="M70" s="16"/>
    </row>
    <row r="71" spans="1:13" ht="15">
      <c r="A71" s="1" t="s">
        <v>94</v>
      </c>
      <c r="E71" s="22">
        <v>611</v>
      </c>
      <c r="F71" s="21"/>
      <c r="G71" s="152">
        <v>524</v>
      </c>
      <c r="H71" s="16"/>
      <c r="L71" s="16"/>
      <c r="M71" s="16"/>
    </row>
    <row r="72" spans="5:13" ht="6.75" customHeight="1">
      <c r="E72" s="24"/>
      <c r="F72" s="21"/>
      <c r="G72" s="144"/>
      <c r="H72" s="16"/>
      <c r="L72" s="16"/>
      <c r="M72" s="16"/>
    </row>
    <row r="73" spans="5:13" ht="6.75" customHeight="1">
      <c r="E73" s="22"/>
      <c r="F73" s="21"/>
      <c r="G73" s="152"/>
      <c r="H73" s="16"/>
      <c r="L73" s="16"/>
      <c r="M73" s="16"/>
    </row>
    <row r="74" spans="1:13" ht="15">
      <c r="A74" s="1" t="s">
        <v>76</v>
      </c>
      <c r="E74" s="21">
        <f>SUM(E70:E71)</f>
        <v>119759</v>
      </c>
      <c r="F74" s="21">
        <f>SUM(F70:F71)</f>
        <v>0</v>
      </c>
      <c r="G74" s="143">
        <f>SUM(G70:G71)</f>
        <v>117703</v>
      </c>
      <c r="H74" s="16"/>
      <c r="L74" s="16"/>
      <c r="M74" s="16"/>
    </row>
    <row r="75" spans="5:13" ht="15">
      <c r="E75" s="21"/>
      <c r="F75" s="21"/>
      <c r="G75" s="143"/>
      <c r="H75" s="16"/>
      <c r="L75" s="16"/>
      <c r="M75" s="16"/>
    </row>
    <row r="76" spans="1:13" ht="15">
      <c r="A76" s="1" t="s">
        <v>58</v>
      </c>
      <c r="E76" s="21"/>
      <c r="F76" s="21"/>
      <c r="G76" s="160"/>
      <c r="H76" s="16"/>
      <c r="L76" s="16"/>
      <c r="M76" s="16"/>
    </row>
    <row r="77" spans="2:13" ht="15">
      <c r="B77" s="1" t="s">
        <v>165</v>
      </c>
      <c r="C77" s="2">
        <v>2</v>
      </c>
      <c r="E77" s="21">
        <f>9891-761</f>
        <v>9130</v>
      </c>
      <c r="F77" s="21"/>
      <c r="G77" s="160">
        <v>9894</v>
      </c>
      <c r="H77" s="16"/>
      <c r="L77" s="16"/>
      <c r="M77" s="16"/>
    </row>
    <row r="78" spans="2:13" ht="15">
      <c r="B78" s="1" t="s">
        <v>84</v>
      </c>
      <c r="E78" s="21">
        <v>82</v>
      </c>
      <c r="F78" s="21"/>
      <c r="G78" s="143">
        <v>91</v>
      </c>
      <c r="H78" s="16"/>
      <c r="J78" s="98"/>
      <c r="L78" s="16"/>
      <c r="M78" s="16"/>
    </row>
    <row r="79" spans="2:13" ht="15">
      <c r="B79" s="1" t="s">
        <v>72</v>
      </c>
      <c r="C79" s="2">
        <v>24</v>
      </c>
      <c r="E79" s="21">
        <f>11055</f>
        <v>11055</v>
      </c>
      <c r="F79" s="21"/>
      <c r="G79" s="143">
        <v>11322</v>
      </c>
      <c r="H79" s="16"/>
      <c r="J79" s="97"/>
      <c r="L79" s="16"/>
      <c r="M79" s="16"/>
    </row>
    <row r="80" spans="2:13" ht="15">
      <c r="B80" s="1" t="s">
        <v>20</v>
      </c>
      <c r="E80" s="21">
        <v>509</v>
      </c>
      <c r="F80" s="21"/>
      <c r="G80" s="152">
        <v>509</v>
      </c>
      <c r="H80" s="16"/>
      <c r="L80" s="16"/>
      <c r="M80" s="16"/>
    </row>
    <row r="81" spans="5:13" ht="7.5" customHeight="1">
      <c r="E81" s="24"/>
      <c r="F81" s="55"/>
      <c r="G81" s="161"/>
      <c r="H81" s="16"/>
      <c r="L81" s="16"/>
      <c r="M81" s="16"/>
    </row>
    <row r="82" spans="5:13" ht="7.5" customHeight="1">
      <c r="E82" s="58"/>
      <c r="F82" s="55"/>
      <c r="G82" s="163"/>
      <c r="H82" s="16"/>
      <c r="L82" s="16"/>
      <c r="M82" s="16"/>
    </row>
    <row r="83" spans="2:13" ht="15">
      <c r="B83" s="1" t="s">
        <v>61</v>
      </c>
      <c r="E83" s="21">
        <f>SUM(E77:E80)</f>
        <v>20776</v>
      </c>
      <c r="F83" s="21"/>
      <c r="G83" s="165">
        <f>SUM(G77:G80)</f>
        <v>21816</v>
      </c>
      <c r="H83" s="16"/>
      <c r="L83" s="16"/>
      <c r="M83" s="16"/>
    </row>
    <row r="84" spans="5:13" ht="6" customHeight="1">
      <c r="E84" s="57"/>
      <c r="F84" s="55"/>
      <c r="G84" s="161"/>
      <c r="H84" s="16"/>
      <c r="L84" s="16"/>
      <c r="M84" s="16"/>
    </row>
    <row r="85" spans="5:13" ht="6.75" customHeight="1">
      <c r="E85" s="60"/>
      <c r="F85" s="55"/>
      <c r="G85" s="165"/>
      <c r="H85" s="16"/>
      <c r="L85" s="16"/>
      <c r="M85" s="16"/>
    </row>
    <row r="86" spans="2:13" ht="15">
      <c r="B86" s="76"/>
      <c r="E86" s="21">
        <f>E70+E83+E71</f>
        <v>140535</v>
      </c>
      <c r="F86" s="21">
        <f>F70+F83+F71</f>
        <v>0</v>
      </c>
      <c r="G86" s="143">
        <f>G70+G83+G71</f>
        <v>139519</v>
      </c>
      <c r="H86" s="16"/>
      <c r="I86" s="76">
        <f>E60-E86</f>
        <v>0</v>
      </c>
      <c r="L86" s="16"/>
      <c r="M86" s="16"/>
    </row>
    <row r="87" spans="5:13" ht="7.5" customHeight="1" thickBot="1">
      <c r="E87" s="59"/>
      <c r="F87" s="55"/>
      <c r="G87" s="164"/>
      <c r="H87" s="16"/>
      <c r="L87" s="16"/>
      <c r="M87" s="16"/>
    </row>
    <row r="88" spans="5:13" ht="7.5" customHeight="1">
      <c r="E88" s="21"/>
      <c r="F88" s="21"/>
      <c r="G88" s="143"/>
      <c r="H88" s="16"/>
      <c r="L88" s="16"/>
      <c r="M88" s="16"/>
    </row>
    <row r="89" spans="1:13" ht="15.75" thickBot="1">
      <c r="A89" s="1" t="s">
        <v>75</v>
      </c>
      <c r="E89" s="61">
        <v>0.94</v>
      </c>
      <c r="F89" s="62"/>
      <c r="G89" s="176">
        <v>0.92</v>
      </c>
      <c r="H89" s="16"/>
      <c r="L89" s="16"/>
      <c r="M89" s="16"/>
    </row>
    <row r="90" spans="5:13" ht="15">
      <c r="E90" s="65"/>
      <c r="F90" s="62"/>
      <c r="H90" s="16"/>
      <c r="L90" s="16"/>
      <c r="M90" s="16"/>
    </row>
    <row r="91" spans="1:8" ht="15" customHeight="1">
      <c r="A91" s="184" t="s">
        <v>172</v>
      </c>
      <c r="B91" s="184"/>
      <c r="C91" s="184"/>
      <c r="D91" s="184"/>
      <c r="E91" s="184"/>
      <c r="F91" s="184"/>
      <c r="G91" s="184"/>
      <c r="H91" s="66"/>
    </row>
    <row r="92" spans="1:8" ht="15">
      <c r="A92" s="184"/>
      <c r="B92" s="184"/>
      <c r="C92" s="184"/>
      <c r="D92" s="184"/>
      <c r="E92" s="184"/>
      <c r="F92" s="184"/>
      <c r="G92" s="184"/>
      <c r="H92" s="66"/>
    </row>
    <row r="93" spans="1:8" ht="15">
      <c r="A93" s="28"/>
      <c r="B93" s="28"/>
      <c r="C93" s="28"/>
      <c r="D93" s="28"/>
      <c r="E93" s="28"/>
      <c r="F93" s="28"/>
      <c r="G93" s="28"/>
      <c r="H93" s="66"/>
    </row>
    <row r="94" spans="1:13" ht="15">
      <c r="A94" s="1" t="str">
        <f>'IS'!A76</f>
        <v>The notes set out on pages 5 to 16 form an integral part of the interim financial report.</v>
      </c>
      <c r="E94" s="15"/>
      <c r="F94" s="4"/>
      <c r="G94" s="15"/>
      <c r="H94" s="16"/>
      <c r="L94" s="16"/>
      <c r="M94" s="16"/>
    </row>
    <row r="95" spans="1:13" ht="4.5" customHeight="1">
      <c r="A95" s="48"/>
      <c r="B95" s="49"/>
      <c r="C95" s="32"/>
      <c r="D95" s="32"/>
      <c r="E95" s="32"/>
      <c r="F95" s="32"/>
      <c r="G95" s="32"/>
      <c r="H95" s="16"/>
      <c r="L95" s="16"/>
      <c r="M95" s="16"/>
    </row>
    <row r="96" spans="1:13" ht="15">
      <c r="A96" s="47" t="str">
        <f>+'IS'!A79</f>
        <v>PCB Financial Report For First Quarter Ended 31.03.2010</v>
      </c>
      <c r="B96" s="20"/>
      <c r="C96" s="20"/>
      <c r="D96" s="20"/>
      <c r="E96" s="20"/>
      <c r="F96" s="20"/>
      <c r="G96" s="46" t="s">
        <v>153</v>
      </c>
      <c r="H96" s="16"/>
      <c r="L96" s="16"/>
      <c r="M96" s="16"/>
    </row>
    <row r="97" spans="8:13" ht="15">
      <c r="H97" s="16"/>
      <c r="L97" s="16"/>
      <c r="M97" s="16"/>
    </row>
    <row r="98" spans="5:13" ht="15" hidden="1">
      <c r="E98" s="21">
        <f>E86-E60</f>
        <v>0</v>
      </c>
      <c r="F98" s="21"/>
      <c r="G98" s="21" t="e">
        <f>#REF!-#REF!</f>
        <v>#REF!</v>
      </c>
      <c r="H98" s="16"/>
      <c r="L98" s="16"/>
      <c r="M98" s="16"/>
    </row>
    <row r="99" spans="8:13" ht="15">
      <c r="H99" s="16"/>
      <c r="L99" s="16"/>
      <c r="M99" s="16"/>
    </row>
    <row r="100" spans="8:13" ht="15">
      <c r="H100" s="16"/>
      <c r="L100" s="16"/>
      <c r="M100" s="16"/>
    </row>
    <row r="101" spans="8:13" ht="15">
      <c r="H101" s="16"/>
      <c r="L101" s="16"/>
      <c r="M101" s="16"/>
    </row>
    <row r="102" spans="8:13" ht="15">
      <c r="H102" s="16"/>
      <c r="L102" s="16"/>
      <c r="M102" s="16"/>
    </row>
    <row r="103" spans="8:13" ht="15">
      <c r="H103" s="16"/>
      <c r="L103" s="16"/>
      <c r="M103" s="16"/>
    </row>
    <row r="104" spans="8:13" ht="15">
      <c r="H104" s="16"/>
      <c r="L104" s="16"/>
      <c r="M104" s="16"/>
    </row>
    <row r="105" spans="8:13" ht="15">
      <c r="H105" s="16"/>
      <c r="L105" s="16"/>
      <c r="M105" s="16"/>
    </row>
    <row r="106" spans="8:13" ht="15">
      <c r="H106" s="16"/>
      <c r="L106" s="16"/>
      <c r="M106" s="16"/>
    </row>
    <row r="107" spans="8:13" ht="15">
      <c r="H107" s="16"/>
      <c r="L107" s="16"/>
      <c r="M107" s="16"/>
    </row>
    <row r="108" spans="8:13" ht="15">
      <c r="H108" s="16"/>
      <c r="L108" s="16"/>
      <c r="M108" s="16"/>
    </row>
    <row r="109" spans="8:13" ht="15">
      <c r="H109" s="16"/>
      <c r="L109" s="16"/>
      <c r="M109" s="16"/>
    </row>
    <row r="110" spans="8:13" ht="15">
      <c r="H110" s="16"/>
      <c r="L110" s="16"/>
      <c r="M110" s="16"/>
    </row>
    <row r="111" spans="8:13" ht="15">
      <c r="H111" s="16"/>
      <c r="L111" s="16"/>
      <c r="M111" s="16"/>
    </row>
    <row r="112" spans="8:13" ht="15">
      <c r="H112" s="16"/>
      <c r="L112" s="16"/>
      <c r="M112" s="16"/>
    </row>
    <row r="113" spans="8:13" ht="15">
      <c r="H113" s="16"/>
      <c r="L113" s="16"/>
      <c r="M113" s="16"/>
    </row>
    <row r="114" spans="8:13" ht="15">
      <c r="H114" s="16"/>
      <c r="L114" s="16"/>
      <c r="M114" s="16"/>
    </row>
    <row r="115" spans="8:13" ht="15">
      <c r="H115" s="16"/>
      <c r="L115" s="16"/>
      <c r="M115" s="16"/>
    </row>
    <row r="116" spans="8:13" ht="15">
      <c r="H116" s="16"/>
      <c r="L116" s="16"/>
      <c r="M116" s="16"/>
    </row>
    <row r="117" spans="8:13" ht="15">
      <c r="H117" s="16"/>
      <c r="L117" s="16"/>
      <c r="M117" s="16"/>
    </row>
    <row r="118" spans="8:13" ht="15">
      <c r="H118" s="16"/>
      <c r="L118" s="16"/>
      <c r="M118" s="16"/>
    </row>
    <row r="119" spans="8:13" ht="15">
      <c r="H119" s="16"/>
      <c r="L119" s="16"/>
      <c r="M119" s="16"/>
    </row>
    <row r="120" spans="8:13" ht="15">
      <c r="H120" s="16"/>
      <c r="L120" s="16"/>
      <c r="M120" s="16"/>
    </row>
    <row r="121" spans="8:13" ht="15">
      <c r="H121" s="16"/>
      <c r="L121" s="16"/>
      <c r="M121" s="16"/>
    </row>
    <row r="122" spans="8:13" ht="15">
      <c r="H122" s="16"/>
      <c r="L122" s="16"/>
      <c r="M122" s="16"/>
    </row>
    <row r="123" spans="8:13" ht="15">
      <c r="H123" s="16"/>
      <c r="L123" s="16"/>
      <c r="M123" s="16"/>
    </row>
    <row r="124" spans="8:13" ht="15">
      <c r="H124" s="16"/>
      <c r="L124" s="16"/>
      <c r="M124" s="16"/>
    </row>
    <row r="125" spans="8:13" ht="15">
      <c r="H125" s="16"/>
      <c r="L125" s="16"/>
      <c r="M125" s="16"/>
    </row>
    <row r="126" spans="8:13" ht="15">
      <c r="H126" s="16"/>
      <c r="L126" s="16"/>
      <c r="M126" s="16"/>
    </row>
    <row r="127" spans="8:13" ht="15">
      <c r="H127" s="16"/>
      <c r="L127" s="16"/>
      <c r="M127" s="16"/>
    </row>
    <row r="128" spans="8:13" ht="15">
      <c r="H128" s="16"/>
      <c r="L128" s="16"/>
      <c r="M128" s="16"/>
    </row>
    <row r="129" spans="8:13" ht="15">
      <c r="H129" s="16"/>
      <c r="L129" s="16"/>
      <c r="M129" s="16"/>
    </row>
    <row r="130" spans="8:13" ht="15">
      <c r="H130" s="16"/>
      <c r="L130" s="16"/>
      <c r="M130" s="16"/>
    </row>
    <row r="131" spans="8:13" ht="15">
      <c r="H131" s="16"/>
      <c r="L131" s="16"/>
      <c r="M131" s="16"/>
    </row>
    <row r="132" spans="8:13" ht="15">
      <c r="H132" s="16"/>
      <c r="L132" s="16"/>
      <c r="M132" s="16"/>
    </row>
    <row r="133" spans="8:13" ht="15">
      <c r="H133" s="16"/>
      <c r="L133" s="16"/>
      <c r="M133" s="16"/>
    </row>
    <row r="134" spans="8:13" ht="15">
      <c r="H134" s="16"/>
      <c r="L134" s="16"/>
      <c r="M134" s="16"/>
    </row>
    <row r="135" spans="8:13" ht="15">
      <c r="H135" s="16"/>
      <c r="L135" s="16"/>
      <c r="M135" s="16"/>
    </row>
    <row r="136" spans="8:13" ht="15">
      <c r="H136" s="16"/>
      <c r="L136" s="16"/>
      <c r="M136" s="16"/>
    </row>
    <row r="137" spans="8:13" ht="15">
      <c r="H137" s="16"/>
      <c r="L137" s="16"/>
      <c r="M137" s="16"/>
    </row>
    <row r="138" spans="8:13" ht="15">
      <c r="H138" s="16"/>
      <c r="L138" s="16"/>
      <c r="M138" s="16"/>
    </row>
    <row r="139" spans="8:13" ht="15">
      <c r="H139" s="16"/>
      <c r="L139" s="16"/>
      <c r="M139" s="16"/>
    </row>
    <row r="140" spans="8:13" ht="15">
      <c r="H140" s="16"/>
      <c r="L140" s="16"/>
      <c r="M140" s="16"/>
    </row>
    <row r="141" spans="8:13" ht="15">
      <c r="H141" s="16"/>
      <c r="L141" s="16"/>
      <c r="M141" s="16"/>
    </row>
    <row r="142" spans="8:13" ht="15">
      <c r="H142" s="16"/>
      <c r="L142" s="16"/>
      <c r="M142" s="16"/>
    </row>
    <row r="143" spans="8:13" ht="15">
      <c r="H143" s="16"/>
      <c r="L143" s="16"/>
      <c r="M143" s="16"/>
    </row>
    <row r="144" spans="8:13" ht="15">
      <c r="H144" s="16"/>
      <c r="L144" s="16"/>
      <c r="M144" s="16"/>
    </row>
    <row r="145" spans="8:13" ht="15">
      <c r="H145" s="16"/>
      <c r="L145" s="16"/>
      <c r="M145" s="16"/>
    </row>
    <row r="146" spans="8:13" ht="15">
      <c r="H146" s="16"/>
      <c r="L146" s="16"/>
      <c r="M146" s="16"/>
    </row>
    <row r="147" spans="8:13" ht="15">
      <c r="H147" s="16"/>
      <c r="L147" s="16"/>
      <c r="M147" s="16"/>
    </row>
    <row r="148" spans="8:13" ht="15">
      <c r="H148" s="16"/>
      <c r="L148" s="16"/>
      <c r="M148" s="16"/>
    </row>
    <row r="149" spans="8:13" ht="15">
      <c r="H149" s="16"/>
      <c r="L149" s="16"/>
      <c r="M149" s="16"/>
    </row>
    <row r="150" spans="8:13" ht="15">
      <c r="H150" s="16"/>
      <c r="L150" s="16"/>
      <c r="M150" s="16"/>
    </row>
    <row r="151" spans="8:13" ht="15">
      <c r="H151" s="16"/>
      <c r="L151" s="16"/>
      <c r="M151" s="16"/>
    </row>
    <row r="152" spans="8:13" ht="15">
      <c r="H152" s="16"/>
      <c r="L152" s="16"/>
      <c r="M152" s="16"/>
    </row>
    <row r="153" spans="8:13" ht="15">
      <c r="H153" s="16"/>
      <c r="L153" s="16"/>
      <c r="M153" s="16"/>
    </row>
    <row r="154" spans="8:13" ht="15">
      <c r="H154" s="16"/>
      <c r="L154" s="16"/>
      <c r="M154" s="16"/>
    </row>
    <row r="155" spans="8:13" ht="15">
      <c r="H155" s="16"/>
      <c r="L155" s="16"/>
      <c r="M155" s="16"/>
    </row>
    <row r="156" spans="8:13" ht="15">
      <c r="H156" s="16"/>
      <c r="L156" s="16"/>
      <c r="M156" s="16"/>
    </row>
    <row r="157" spans="8:13" ht="15">
      <c r="H157" s="16"/>
      <c r="L157" s="16"/>
      <c r="M157" s="16"/>
    </row>
    <row r="158" spans="8:13" ht="15">
      <c r="H158" s="16"/>
      <c r="L158" s="16"/>
      <c r="M158" s="16"/>
    </row>
    <row r="159" spans="8:13" ht="15">
      <c r="H159" s="16"/>
      <c r="L159" s="16"/>
      <c r="M159" s="16"/>
    </row>
    <row r="160" spans="8:13" ht="15">
      <c r="H160" s="16"/>
      <c r="L160" s="16"/>
      <c r="M160" s="16"/>
    </row>
    <row r="161" spans="8:13" ht="15">
      <c r="H161" s="16"/>
      <c r="L161" s="16"/>
      <c r="M161" s="16"/>
    </row>
    <row r="162" spans="8:13" ht="15">
      <c r="H162" s="16"/>
      <c r="L162" s="16"/>
      <c r="M162" s="16"/>
    </row>
    <row r="163" spans="8:13" ht="15">
      <c r="H163" s="16"/>
      <c r="L163" s="16"/>
      <c r="M163" s="16"/>
    </row>
    <row r="164" spans="8:13" ht="15">
      <c r="H164" s="16"/>
      <c r="L164" s="16"/>
      <c r="M164" s="16"/>
    </row>
    <row r="165" spans="8:13" ht="15">
      <c r="H165" s="16"/>
      <c r="L165" s="16"/>
      <c r="M165" s="16"/>
    </row>
    <row r="166" spans="8:13" ht="15">
      <c r="H166" s="16"/>
      <c r="L166" s="16"/>
      <c r="M166" s="16"/>
    </row>
    <row r="167" spans="8:13" ht="15">
      <c r="H167" s="16"/>
      <c r="L167" s="16"/>
      <c r="M167" s="16"/>
    </row>
    <row r="168" spans="8:13" ht="15">
      <c r="H168" s="16"/>
      <c r="L168" s="16"/>
      <c r="M168" s="16"/>
    </row>
    <row r="169" spans="8:13" ht="15">
      <c r="H169" s="16"/>
      <c r="L169" s="16"/>
      <c r="M169" s="16"/>
    </row>
    <row r="170" spans="8:13" ht="15">
      <c r="H170" s="16"/>
      <c r="L170" s="16"/>
      <c r="M170" s="16"/>
    </row>
    <row r="171" spans="8:13" ht="15">
      <c r="H171" s="16"/>
      <c r="L171" s="16"/>
      <c r="M171" s="16"/>
    </row>
    <row r="172" spans="8:13" ht="15">
      <c r="H172" s="16"/>
      <c r="L172" s="16"/>
      <c r="M172" s="16"/>
    </row>
    <row r="173" spans="8:13" ht="15">
      <c r="H173" s="16"/>
      <c r="L173" s="16"/>
      <c r="M173" s="16"/>
    </row>
    <row r="174" spans="8:13" ht="15">
      <c r="H174" s="16"/>
      <c r="L174" s="16"/>
      <c r="M174" s="16"/>
    </row>
    <row r="175" spans="8:13" ht="15">
      <c r="H175" s="16"/>
      <c r="L175" s="16"/>
      <c r="M175" s="16"/>
    </row>
    <row r="176" spans="8:13" ht="15">
      <c r="H176" s="16"/>
      <c r="L176" s="16"/>
      <c r="M176" s="16"/>
    </row>
    <row r="177" spans="8:13" ht="15">
      <c r="H177" s="16"/>
      <c r="L177" s="16"/>
      <c r="M177" s="16"/>
    </row>
    <row r="178" spans="8:13" ht="15">
      <c r="H178" s="16"/>
      <c r="L178" s="16"/>
      <c r="M178" s="16"/>
    </row>
    <row r="179" spans="8:13" ht="15">
      <c r="H179" s="16"/>
      <c r="L179" s="16"/>
      <c r="M179" s="16"/>
    </row>
    <row r="180" spans="8:13" ht="15">
      <c r="H180" s="16"/>
      <c r="L180" s="16"/>
      <c r="M180" s="16"/>
    </row>
  </sheetData>
  <mergeCells count="6">
    <mergeCell ref="A91:G92"/>
    <mergeCell ref="A7:G7"/>
    <mergeCell ref="A6:G6"/>
    <mergeCell ref="A1:G1"/>
    <mergeCell ref="A2:G2"/>
    <mergeCell ref="A3:G3"/>
  </mergeCells>
  <printOptions horizontalCentered="1"/>
  <pageMargins left="0.5" right="0.5" top="0.25" bottom="0.27" header="0.25" footer="0.18"/>
  <pageSetup fitToHeight="1" fitToWidth="1" horizontalDpi="600" verticalDpi="600" orientation="portrait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7"/>
  <sheetViews>
    <sheetView zoomScale="80" zoomScaleNormal="80" workbookViewId="0" topLeftCell="A1">
      <selection activeCell="A1" sqref="A1:T1"/>
    </sheetView>
  </sheetViews>
  <sheetFormatPr defaultColWidth="9.140625" defaultRowHeight="12.75"/>
  <cols>
    <col min="1" max="1" width="56.421875" style="1" customWidth="1"/>
    <col min="2" max="2" width="5.8515625" style="2" customWidth="1"/>
    <col min="3" max="3" width="1.7109375" style="2" customWidth="1"/>
    <col min="4" max="4" width="13.140625" style="21" customWidth="1"/>
    <col min="5" max="5" width="1.8515625" style="21" customWidth="1"/>
    <col min="6" max="6" width="14.7109375" style="21" hidden="1" customWidth="1"/>
    <col min="7" max="7" width="1.8515625" style="21" hidden="1" customWidth="1"/>
    <col min="8" max="8" width="13.7109375" style="21" customWidth="1"/>
    <col min="9" max="9" width="1.421875" style="21" customWidth="1"/>
    <col min="10" max="10" width="13.57421875" style="21" hidden="1" customWidth="1"/>
    <col min="11" max="11" width="1.8515625" style="21" hidden="1" customWidth="1"/>
    <col min="12" max="12" width="15.00390625" style="21" customWidth="1"/>
    <col min="13" max="13" width="1.7109375" style="21" customWidth="1"/>
    <col min="14" max="14" width="14.7109375" style="21" customWidth="1"/>
    <col min="15" max="15" width="1.7109375" style="21" customWidth="1"/>
    <col min="16" max="16" width="13.140625" style="21" customWidth="1"/>
    <col min="17" max="17" width="1.28515625" style="21" customWidth="1"/>
    <col min="18" max="18" width="11.57421875" style="21" customWidth="1"/>
    <col min="19" max="19" width="1.8515625" style="21" customWidth="1"/>
    <col min="20" max="20" width="11.00390625" style="21" customWidth="1"/>
    <col min="21" max="21" width="9.57421875" style="21" hidden="1" customWidth="1"/>
    <col min="22" max="22" width="0" style="21" hidden="1" customWidth="1"/>
    <col min="23" max="23" width="9.57421875" style="21" bestFit="1" customWidth="1"/>
    <col min="24" max="24" width="9.140625" style="21" customWidth="1"/>
    <col min="25" max="16384" width="9.140625" style="1" customWidth="1"/>
  </cols>
  <sheetData>
    <row r="1" spans="1:20" ht="15">
      <c r="A1" s="182" t="str">
        <f>'[1]IS'!A1</f>
        <v>PRINSIPTEK CORPORATION BERHAD 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</row>
    <row r="2" spans="1:21" ht="15" customHeight="1">
      <c r="A2" s="182" t="str">
        <f>'[1]IS'!A2</f>
        <v>(Company No. 595000-H)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94"/>
    </row>
    <row r="3" spans="1:21" ht="15" customHeight="1">
      <c r="A3" s="182" t="str">
        <f>'[1]IS'!A3</f>
        <v>(Incorporated in Malaysia)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94"/>
    </row>
    <row r="4" spans="1:21" ht="7.5" customHeight="1">
      <c r="A4" s="8"/>
      <c r="B4" s="8"/>
      <c r="C4" s="8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U4" s="94"/>
    </row>
    <row r="5" spans="1:21" ht="4.5" customHeight="1" thickBot="1">
      <c r="A5" s="77"/>
      <c r="B5" s="77"/>
      <c r="C5" s="77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25"/>
      <c r="R5" s="25"/>
      <c r="S5" s="25"/>
      <c r="T5" s="25"/>
      <c r="U5" s="94"/>
    </row>
    <row r="6" spans="1:21" ht="15">
      <c r="A6" s="180" t="s">
        <v>37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77"/>
    </row>
    <row r="7" spans="1:21" ht="15.75" thickBot="1">
      <c r="A7" s="186" t="str">
        <f>+'BS'!A7</f>
        <v>FOR THE FIRST FINANCIAL QUARTER ENDED 31 MARCH 2010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77"/>
    </row>
    <row r="8" spans="1:24" s="23" customFormat="1" ht="4.5" customHeight="1">
      <c r="A8" s="175"/>
      <c r="B8" s="175"/>
      <c r="C8" s="175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95"/>
      <c r="R8" s="95"/>
      <c r="S8" s="95"/>
      <c r="T8" s="95"/>
      <c r="U8" s="94"/>
      <c r="V8" s="93"/>
      <c r="W8" s="93"/>
      <c r="X8" s="93"/>
    </row>
    <row r="9" spans="1:21" ht="7.5" customHeight="1">
      <c r="A9" s="18"/>
      <c r="U9" s="94"/>
    </row>
    <row r="10" spans="1:21" ht="15">
      <c r="A10" s="18" t="s">
        <v>149</v>
      </c>
      <c r="U10" s="94"/>
    </row>
    <row r="11" spans="1:21" ht="8.25" customHeight="1">
      <c r="A11" s="10"/>
      <c r="B11" s="27"/>
      <c r="C11" s="27"/>
      <c r="D11" s="22"/>
      <c r="E11" s="100"/>
      <c r="F11" s="100"/>
      <c r="G11" s="22"/>
      <c r="H11" s="100"/>
      <c r="I11" s="22"/>
      <c r="J11" s="22"/>
      <c r="K11" s="22"/>
      <c r="L11" s="100"/>
      <c r="M11" s="22"/>
      <c r="O11" s="22"/>
      <c r="P11" s="22"/>
      <c r="U11" s="94"/>
    </row>
    <row r="12" spans="1:21" ht="14.25" customHeight="1">
      <c r="A12" s="10"/>
      <c r="B12" s="27"/>
      <c r="C12" s="27"/>
      <c r="D12" s="187" t="s">
        <v>77</v>
      </c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9"/>
      <c r="U12" s="94"/>
    </row>
    <row r="13" spans="1:21" ht="5.25" customHeight="1">
      <c r="A13" s="10"/>
      <c r="B13" s="27"/>
      <c r="C13" s="27"/>
      <c r="D13" s="22"/>
      <c r="E13" s="100"/>
      <c r="F13" s="100"/>
      <c r="G13" s="22"/>
      <c r="H13" s="100"/>
      <c r="I13" s="22"/>
      <c r="J13" s="22"/>
      <c r="K13" s="22"/>
      <c r="L13" s="100"/>
      <c r="M13" s="22"/>
      <c r="O13" s="22"/>
      <c r="P13" s="22"/>
      <c r="R13" s="100" t="s">
        <v>38</v>
      </c>
      <c r="U13" s="94"/>
    </row>
    <row r="14" spans="1:21" ht="15">
      <c r="A14" s="27"/>
      <c r="B14" s="27"/>
      <c r="C14" s="27"/>
      <c r="D14" s="26"/>
      <c r="E14" s="187" t="s">
        <v>67</v>
      </c>
      <c r="F14" s="188"/>
      <c r="G14" s="188"/>
      <c r="H14" s="188"/>
      <c r="I14" s="188"/>
      <c r="J14" s="188"/>
      <c r="K14" s="188"/>
      <c r="L14" s="189"/>
      <c r="M14" s="26"/>
      <c r="N14" s="102" t="s">
        <v>68</v>
      </c>
      <c r="O14" s="26"/>
      <c r="P14" s="26"/>
      <c r="R14" s="100" t="s">
        <v>78</v>
      </c>
      <c r="U14" s="94"/>
    </row>
    <row r="15" spans="1:16" ht="3.75" customHeight="1">
      <c r="A15" s="27"/>
      <c r="B15" s="27"/>
      <c r="C15" s="27"/>
      <c r="D15" s="26"/>
      <c r="E15" s="100"/>
      <c r="F15" s="100"/>
      <c r="G15" s="26"/>
      <c r="H15" s="100"/>
      <c r="I15" s="100"/>
      <c r="J15" s="100"/>
      <c r="K15" s="100"/>
      <c r="L15" s="100"/>
      <c r="M15" s="26"/>
      <c r="N15" s="100"/>
      <c r="O15" s="26"/>
      <c r="P15" s="26"/>
    </row>
    <row r="16" spans="1:20" ht="15">
      <c r="A16" s="27"/>
      <c r="B16" s="27"/>
      <c r="C16" s="27"/>
      <c r="D16" s="100" t="s">
        <v>10</v>
      </c>
      <c r="E16" s="100"/>
      <c r="F16" s="100" t="s">
        <v>85</v>
      </c>
      <c r="G16" s="26"/>
      <c r="H16" s="100" t="s">
        <v>10</v>
      </c>
      <c r="I16" s="26"/>
      <c r="J16" s="100" t="s">
        <v>46</v>
      </c>
      <c r="K16" s="26"/>
      <c r="L16" s="54" t="s">
        <v>107</v>
      </c>
      <c r="M16" s="26"/>
      <c r="N16" s="100" t="s">
        <v>69</v>
      </c>
      <c r="O16" s="100"/>
      <c r="P16" s="100"/>
      <c r="R16" s="100" t="s">
        <v>100</v>
      </c>
      <c r="T16" s="100" t="s">
        <v>12</v>
      </c>
    </row>
    <row r="17" spans="1:24" s="23" customFormat="1" ht="15">
      <c r="A17" s="103"/>
      <c r="B17" s="92" t="s">
        <v>3</v>
      </c>
      <c r="C17" s="92"/>
      <c r="D17" s="104" t="s">
        <v>11</v>
      </c>
      <c r="E17" s="104"/>
      <c r="F17" s="104" t="s">
        <v>66</v>
      </c>
      <c r="G17" s="105"/>
      <c r="H17" s="104" t="s">
        <v>16</v>
      </c>
      <c r="I17" s="105"/>
      <c r="J17" s="104" t="s">
        <v>47</v>
      </c>
      <c r="K17" s="105"/>
      <c r="L17" s="104" t="s">
        <v>89</v>
      </c>
      <c r="M17" s="105"/>
      <c r="N17" s="104" t="s">
        <v>70</v>
      </c>
      <c r="O17" s="104"/>
      <c r="P17" s="104" t="s">
        <v>12</v>
      </c>
      <c r="Q17" s="93"/>
      <c r="R17" s="100" t="s">
        <v>101</v>
      </c>
      <c r="S17" s="93"/>
      <c r="T17" s="100" t="s">
        <v>65</v>
      </c>
      <c r="U17" s="93"/>
      <c r="V17" s="93"/>
      <c r="W17" s="93"/>
      <c r="X17" s="93"/>
    </row>
    <row r="18" spans="1:24" s="23" customFormat="1" ht="3.75" customHeight="1">
      <c r="A18" s="103"/>
      <c r="B18" s="106"/>
      <c r="C18" s="92"/>
      <c r="D18" s="107"/>
      <c r="E18" s="104"/>
      <c r="F18" s="107"/>
      <c r="G18" s="105"/>
      <c r="H18" s="107"/>
      <c r="I18" s="105"/>
      <c r="J18" s="107"/>
      <c r="K18" s="105"/>
      <c r="L18" s="107"/>
      <c r="M18" s="105"/>
      <c r="N18" s="107"/>
      <c r="O18" s="104"/>
      <c r="P18" s="107"/>
      <c r="Q18" s="93"/>
      <c r="R18" s="107"/>
      <c r="S18" s="93"/>
      <c r="T18" s="95"/>
      <c r="U18" s="93"/>
      <c r="V18" s="93"/>
      <c r="W18" s="93"/>
      <c r="X18" s="93"/>
    </row>
    <row r="19" spans="1:24" s="23" customFormat="1" ht="3.75" customHeight="1">
      <c r="A19" s="103"/>
      <c r="B19" s="103"/>
      <c r="C19" s="103"/>
      <c r="D19" s="104"/>
      <c r="E19" s="104"/>
      <c r="F19" s="104"/>
      <c r="G19" s="105"/>
      <c r="H19" s="104"/>
      <c r="I19" s="105"/>
      <c r="J19" s="104"/>
      <c r="K19" s="105"/>
      <c r="L19" s="104"/>
      <c r="M19" s="105"/>
      <c r="N19" s="104"/>
      <c r="O19" s="104"/>
      <c r="P19" s="104"/>
      <c r="Q19" s="93"/>
      <c r="R19" s="104"/>
      <c r="S19" s="93"/>
      <c r="T19" s="93"/>
      <c r="U19" s="93"/>
      <c r="V19" s="93"/>
      <c r="W19" s="93"/>
      <c r="X19" s="93"/>
    </row>
    <row r="20" spans="1:24" s="23" customFormat="1" ht="15">
      <c r="A20" s="103"/>
      <c r="B20" s="103"/>
      <c r="C20" s="103"/>
      <c r="D20" s="104" t="s">
        <v>0</v>
      </c>
      <c r="E20" s="104"/>
      <c r="F20" s="104" t="s">
        <v>0</v>
      </c>
      <c r="G20" s="105"/>
      <c r="H20" s="104" t="s">
        <v>0</v>
      </c>
      <c r="I20" s="105"/>
      <c r="J20" s="104" t="s">
        <v>0</v>
      </c>
      <c r="K20" s="105"/>
      <c r="L20" s="104" t="s">
        <v>0</v>
      </c>
      <c r="M20" s="105"/>
      <c r="N20" s="104" t="s">
        <v>0</v>
      </c>
      <c r="O20" s="104"/>
      <c r="P20" s="104" t="s">
        <v>0</v>
      </c>
      <c r="Q20" s="93"/>
      <c r="R20" s="104" t="s">
        <v>0</v>
      </c>
      <c r="S20" s="93"/>
      <c r="T20" s="104" t="s">
        <v>0</v>
      </c>
      <c r="U20" s="93"/>
      <c r="V20" s="93"/>
      <c r="W20" s="93"/>
      <c r="X20" s="93"/>
    </row>
    <row r="21" spans="1:24" s="23" customFormat="1" ht="6.75" customHeight="1">
      <c r="A21" s="103"/>
      <c r="B21" s="103"/>
      <c r="C21" s="103"/>
      <c r="D21" s="104"/>
      <c r="E21" s="104"/>
      <c r="F21" s="104"/>
      <c r="G21" s="105"/>
      <c r="H21" s="104"/>
      <c r="I21" s="105"/>
      <c r="J21" s="104"/>
      <c r="K21" s="105"/>
      <c r="L21" s="104"/>
      <c r="M21" s="105"/>
      <c r="N21" s="104"/>
      <c r="O21" s="104"/>
      <c r="P21" s="104"/>
      <c r="Q21" s="93"/>
      <c r="R21" s="93"/>
      <c r="S21" s="93"/>
      <c r="T21" s="93"/>
      <c r="U21" s="93"/>
      <c r="V21" s="93"/>
      <c r="W21" s="93"/>
      <c r="X21" s="93"/>
    </row>
    <row r="22" spans="1:24" s="23" customFormat="1" ht="15">
      <c r="A22" s="108" t="s">
        <v>128</v>
      </c>
      <c r="B22" s="103"/>
      <c r="C22" s="103"/>
      <c r="D22" s="104"/>
      <c r="E22" s="104"/>
      <c r="F22" s="104"/>
      <c r="G22" s="105"/>
      <c r="H22" s="104"/>
      <c r="I22" s="105"/>
      <c r="J22" s="104"/>
      <c r="K22" s="105"/>
      <c r="L22" s="104"/>
      <c r="M22" s="105"/>
      <c r="N22" s="104"/>
      <c r="O22" s="104"/>
      <c r="P22" s="104"/>
      <c r="Q22" s="93"/>
      <c r="R22" s="93"/>
      <c r="S22" s="93"/>
      <c r="T22" s="93"/>
      <c r="U22" s="93"/>
      <c r="V22" s="93"/>
      <c r="W22" s="93"/>
      <c r="X22" s="93"/>
    </row>
    <row r="23" spans="1:24" s="23" customFormat="1" ht="15">
      <c r="A23" s="109" t="s">
        <v>132</v>
      </c>
      <c r="B23" s="103"/>
      <c r="C23" s="103"/>
      <c r="D23" s="104"/>
      <c r="E23" s="104"/>
      <c r="F23" s="104"/>
      <c r="G23" s="105"/>
      <c r="H23" s="104"/>
      <c r="I23" s="105"/>
      <c r="J23" s="104"/>
      <c r="K23" s="105"/>
      <c r="L23" s="104"/>
      <c r="M23" s="105"/>
      <c r="N23" s="104"/>
      <c r="O23" s="104"/>
      <c r="P23" s="104"/>
      <c r="Q23" s="93"/>
      <c r="R23" s="93"/>
      <c r="S23" s="93"/>
      <c r="T23" s="93"/>
      <c r="U23" s="93"/>
      <c r="V23" s="93"/>
      <c r="W23" s="93"/>
      <c r="X23" s="93"/>
    </row>
    <row r="24" spans="1:24" s="23" customFormat="1" ht="6" customHeight="1">
      <c r="A24" s="99"/>
      <c r="B24" s="103"/>
      <c r="C24" s="103"/>
      <c r="D24" s="110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3"/>
      <c r="R24" s="93"/>
      <c r="S24" s="93"/>
      <c r="T24" s="93"/>
      <c r="U24" s="93"/>
      <c r="V24" s="93"/>
      <c r="W24" s="93"/>
      <c r="X24" s="93"/>
    </row>
    <row r="25" spans="1:24" s="23" customFormat="1" ht="15">
      <c r="A25" s="99" t="s">
        <v>133</v>
      </c>
      <c r="B25" s="103"/>
      <c r="C25" s="103"/>
      <c r="D25" s="105">
        <v>63391</v>
      </c>
      <c r="E25" s="94"/>
      <c r="F25" s="94">
        <v>0</v>
      </c>
      <c r="G25" s="94"/>
      <c r="H25" s="94">
        <v>18235</v>
      </c>
      <c r="I25" s="94"/>
      <c r="J25" s="94">
        <v>0</v>
      </c>
      <c r="K25" s="94"/>
      <c r="L25" s="94">
        <v>-116</v>
      </c>
      <c r="M25" s="94"/>
      <c r="N25" s="94">
        <v>35669</v>
      </c>
      <c r="O25" s="94"/>
      <c r="P25" s="94">
        <f>SUM(D25:N25)</f>
        <v>117179</v>
      </c>
      <c r="Q25" s="93">
        <v>0</v>
      </c>
      <c r="R25" s="93">
        <v>524</v>
      </c>
      <c r="S25" s="93"/>
      <c r="T25" s="93">
        <f>+P25+R25</f>
        <v>117703</v>
      </c>
      <c r="U25" s="93"/>
      <c r="V25" s="93"/>
      <c r="W25" s="93"/>
      <c r="X25" s="93"/>
    </row>
    <row r="26" spans="1:24" s="23" customFormat="1" ht="5.25" customHeight="1">
      <c r="A26" s="99"/>
      <c r="B26" s="103"/>
      <c r="C26" s="103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3"/>
      <c r="R26" s="93"/>
      <c r="S26" s="93"/>
      <c r="T26" s="93"/>
      <c r="U26" s="93"/>
      <c r="V26" s="93"/>
      <c r="W26" s="93"/>
      <c r="X26" s="93"/>
    </row>
    <row r="27" spans="1:24" s="23" customFormat="1" ht="18" customHeight="1">
      <c r="A27" s="99" t="s">
        <v>160</v>
      </c>
      <c r="B27" s="103">
        <v>2</v>
      </c>
      <c r="C27" s="103"/>
      <c r="D27" s="94">
        <v>0</v>
      </c>
      <c r="E27" s="94"/>
      <c r="F27" s="94">
        <v>0</v>
      </c>
      <c r="G27" s="94"/>
      <c r="H27" s="94">
        <v>0</v>
      </c>
      <c r="I27" s="94"/>
      <c r="J27" s="94">
        <v>0</v>
      </c>
      <c r="K27" s="94"/>
      <c r="L27" s="94">
        <v>0</v>
      </c>
      <c r="M27" s="94"/>
      <c r="N27" s="94">
        <f>-5+1293-353</f>
        <v>935</v>
      </c>
      <c r="O27" s="94"/>
      <c r="P27" s="94">
        <f>SUM(D27:N27)</f>
        <v>935</v>
      </c>
      <c r="Q27" s="93"/>
      <c r="R27" s="94">
        <v>0</v>
      </c>
      <c r="S27" s="93"/>
      <c r="T27" s="93">
        <f>SUM(P27:R27)</f>
        <v>935</v>
      </c>
      <c r="U27" s="93"/>
      <c r="V27" s="93"/>
      <c r="W27" s="93"/>
      <c r="X27" s="93"/>
    </row>
    <row r="28" spans="2:24" s="23" customFormat="1" ht="6.75" customHeight="1" hidden="1">
      <c r="B28" s="103"/>
      <c r="C28" s="103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3"/>
      <c r="R28" s="94"/>
      <c r="S28" s="93"/>
      <c r="T28" s="93"/>
      <c r="U28" s="93"/>
      <c r="V28" s="93"/>
      <c r="W28" s="93"/>
      <c r="X28" s="93"/>
    </row>
    <row r="29" spans="1:24" s="23" customFormat="1" ht="15" hidden="1">
      <c r="A29" s="99" t="s">
        <v>109</v>
      </c>
      <c r="B29" s="127">
        <v>8</v>
      </c>
      <c r="C29" s="127"/>
      <c r="D29" s="93">
        <v>0</v>
      </c>
      <c r="E29" s="93"/>
      <c r="F29" s="93">
        <v>0</v>
      </c>
      <c r="G29" s="93"/>
      <c r="H29" s="93">
        <v>0</v>
      </c>
      <c r="I29" s="93"/>
      <c r="J29" s="93">
        <v>0</v>
      </c>
      <c r="K29" s="93"/>
      <c r="L29" s="93">
        <v>0</v>
      </c>
      <c r="M29" s="93"/>
      <c r="N29" s="93">
        <v>0</v>
      </c>
      <c r="O29" s="93"/>
      <c r="P29" s="94">
        <f>SUM(D29:N29)</f>
        <v>0</v>
      </c>
      <c r="Q29" s="93"/>
      <c r="R29" s="93">
        <v>0</v>
      </c>
      <c r="S29" s="93"/>
      <c r="T29" s="93">
        <f>SUM(P29:R29)</f>
        <v>0</v>
      </c>
      <c r="U29" s="93"/>
      <c r="V29" s="93"/>
      <c r="W29" s="93"/>
      <c r="X29" s="93"/>
    </row>
    <row r="30" spans="1:24" s="23" customFormat="1" ht="6" customHeight="1">
      <c r="A30" s="111"/>
      <c r="B30" s="103"/>
      <c r="C30" s="103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3"/>
      <c r="V30" s="93"/>
      <c r="W30" s="93"/>
      <c r="X30" s="93"/>
    </row>
    <row r="31" spans="1:24" s="23" customFormat="1" ht="5.25" customHeight="1">
      <c r="A31" s="99"/>
      <c r="B31" s="103"/>
      <c r="C31" s="103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3"/>
      <c r="R31" s="93"/>
      <c r="S31" s="93"/>
      <c r="T31" s="93"/>
      <c r="U31" s="93"/>
      <c r="V31" s="93"/>
      <c r="W31" s="93"/>
      <c r="X31" s="93"/>
    </row>
    <row r="32" spans="1:24" s="23" customFormat="1" ht="17.25" customHeight="1">
      <c r="A32" s="99" t="s">
        <v>139</v>
      </c>
      <c r="B32" s="103"/>
      <c r="C32" s="103"/>
      <c r="D32" s="94">
        <f>SUM(D25:D27)</f>
        <v>63391</v>
      </c>
      <c r="E32" s="94">
        <v>0</v>
      </c>
      <c r="F32" s="94">
        <v>0</v>
      </c>
      <c r="G32" s="94"/>
      <c r="H32" s="94">
        <f>SUM(H25:H27)</f>
        <v>18235</v>
      </c>
      <c r="I32" s="94"/>
      <c r="J32" s="94">
        <v>0</v>
      </c>
      <c r="K32" s="94"/>
      <c r="L32" s="94">
        <f>SUM(L25:L27)</f>
        <v>-116</v>
      </c>
      <c r="M32" s="94"/>
      <c r="N32" s="94">
        <f>SUM(N25:N27)</f>
        <v>36604</v>
      </c>
      <c r="O32" s="94"/>
      <c r="P32" s="94">
        <f>SUM(P25:P27)</f>
        <v>118114</v>
      </c>
      <c r="Q32" s="93"/>
      <c r="R32" s="94">
        <f>SUM(R25:R27)</f>
        <v>524</v>
      </c>
      <c r="S32" s="94"/>
      <c r="T32" s="94">
        <f>SUM(T25:T27)</f>
        <v>118638</v>
      </c>
      <c r="U32" s="93"/>
      <c r="V32" s="93"/>
      <c r="W32" s="93"/>
      <c r="X32" s="93"/>
    </row>
    <row r="33" spans="1:24" s="23" customFormat="1" ht="5.25" customHeight="1">
      <c r="A33" s="99"/>
      <c r="B33" s="103"/>
      <c r="C33" s="103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3"/>
      <c r="R33" s="93"/>
      <c r="S33" s="93"/>
      <c r="T33" s="93"/>
      <c r="U33" s="93"/>
      <c r="V33" s="93"/>
      <c r="W33" s="93"/>
      <c r="X33" s="93"/>
    </row>
    <row r="34" spans="1:24" s="23" customFormat="1" ht="17.25" customHeight="1">
      <c r="A34" s="99" t="s">
        <v>150</v>
      </c>
      <c r="B34" s="103"/>
      <c r="C34" s="103"/>
      <c r="D34" s="94">
        <v>0</v>
      </c>
      <c r="E34" s="94">
        <v>0</v>
      </c>
      <c r="F34" s="94">
        <v>0</v>
      </c>
      <c r="G34" s="94"/>
      <c r="H34" s="94">
        <v>0</v>
      </c>
      <c r="I34" s="94"/>
      <c r="J34" s="94">
        <v>0</v>
      </c>
      <c r="K34" s="94"/>
      <c r="L34" s="21">
        <v>210</v>
      </c>
      <c r="M34" s="94"/>
      <c r="N34" s="94">
        <v>824</v>
      </c>
      <c r="O34" s="94"/>
      <c r="P34" s="94">
        <f>SUM(D34:N34)</f>
        <v>1034</v>
      </c>
      <c r="Q34" s="93"/>
      <c r="R34" s="94">
        <v>87</v>
      </c>
      <c r="S34" s="94"/>
      <c r="T34" s="93">
        <f>SUM(P34:R34)</f>
        <v>1121</v>
      </c>
      <c r="U34" s="93"/>
      <c r="V34" s="93"/>
      <c r="W34" s="93"/>
      <c r="X34" s="93"/>
    </row>
    <row r="35" spans="1:20" ht="15" hidden="1">
      <c r="A35" s="174" t="s">
        <v>138</v>
      </c>
      <c r="B35" s="127">
        <v>8</v>
      </c>
      <c r="D35" s="21">
        <v>0</v>
      </c>
      <c r="F35" s="21">
        <v>0</v>
      </c>
      <c r="H35" s="21">
        <v>0</v>
      </c>
      <c r="J35" s="21">
        <v>0</v>
      </c>
      <c r="L35" s="21">
        <v>0</v>
      </c>
      <c r="N35" s="93">
        <v>0</v>
      </c>
      <c r="O35" s="93"/>
      <c r="P35" s="94">
        <f>SUM(D35:N35)</f>
        <v>0</v>
      </c>
      <c r="Q35" s="93"/>
      <c r="R35" s="93">
        <v>0</v>
      </c>
      <c r="T35" s="93">
        <f>SUM(P35:R35)</f>
        <v>0</v>
      </c>
    </row>
    <row r="36" spans="2:24" s="23" customFormat="1" ht="14.25" customHeight="1" hidden="1">
      <c r="B36" s="103"/>
      <c r="C36" s="103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3"/>
      <c r="R36" s="94"/>
      <c r="S36" s="93"/>
      <c r="T36" s="93"/>
      <c r="U36" s="93"/>
      <c r="V36" s="93"/>
      <c r="W36" s="93"/>
      <c r="X36" s="93"/>
    </row>
    <row r="37" spans="1:24" s="23" customFormat="1" ht="15" hidden="1">
      <c r="A37" s="99" t="s">
        <v>109</v>
      </c>
      <c r="B37" s="127">
        <v>8</v>
      </c>
      <c r="C37" s="127"/>
      <c r="D37" s="93">
        <v>0</v>
      </c>
      <c r="E37" s="93"/>
      <c r="F37" s="93">
        <v>0</v>
      </c>
      <c r="G37" s="93"/>
      <c r="H37" s="93">
        <v>0</v>
      </c>
      <c r="I37" s="93"/>
      <c r="J37" s="93">
        <v>0</v>
      </c>
      <c r="K37" s="93"/>
      <c r="L37" s="93">
        <v>0</v>
      </c>
      <c r="M37" s="93"/>
      <c r="N37" s="93">
        <v>0</v>
      </c>
      <c r="O37" s="93"/>
      <c r="P37" s="94">
        <f>SUM(D37:N37)</f>
        <v>0</v>
      </c>
      <c r="Q37" s="93"/>
      <c r="R37" s="93">
        <v>0</v>
      </c>
      <c r="S37" s="93"/>
      <c r="T37" s="93">
        <f>SUM(P37:R37)</f>
        <v>0</v>
      </c>
      <c r="U37" s="93"/>
      <c r="V37" s="93"/>
      <c r="W37" s="93"/>
      <c r="X37" s="93"/>
    </row>
    <row r="38" spans="1:24" s="23" customFormat="1" ht="6" customHeight="1">
      <c r="A38" s="111"/>
      <c r="B38" s="103"/>
      <c r="C38" s="103"/>
      <c r="D38" s="95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3"/>
      <c r="R38" s="93"/>
      <c r="S38" s="94"/>
      <c r="T38" s="93"/>
      <c r="U38" s="93"/>
      <c r="V38" s="93"/>
      <c r="W38" s="93"/>
      <c r="X38" s="93"/>
    </row>
    <row r="39" spans="1:24" s="23" customFormat="1" ht="6" customHeight="1">
      <c r="A39" s="99"/>
      <c r="B39" s="103"/>
      <c r="C39" s="103"/>
      <c r="D39" s="110"/>
      <c r="E39" s="94"/>
      <c r="F39" s="96"/>
      <c r="G39" s="94"/>
      <c r="H39" s="96"/>
      <c r="I39" s="94"/>
      <c r="J39" s="96"/>
      <c r="K39" s="94"/>
      <c r="L39" s="96"/>
      <c r="M39" s="94"/>
      <c r="N39" s="96"/>
      <c r="O39" s="94"/>
      <c r="P39" s="96"/>
      <c r="Q39" s="94"/>
      <c r="R39" s="96"/>
      <c r="S39" s="94"/>
      <c r="T39" s="96"/>
      <c r="U39" s="93"/>
      <c r="V39" s="93"/>
      <c r="W39" s="93"/>
      <c r="X39" s="93"/>
    </row>
    <row r="40" spans="1:24" s="23" customFormat="1" ht="15.75" thickBot="1">
      <c r="A40" s="99" t="s">
        <v>134</v>
      </c>
      <c r="B40" s="103"/>
      <c r="C40" s="103"/>
      <c r="D40" s="116">
        <f>SUM(D32:D38)</f>
        <v>63391</v>
      </c>
      <c r="E40" s="105">
        <f>SUM(E33:E34)</f>
        <v>0</v>
      </c>
      <c r="F40" s="116">
        <f>SUM(F25:F37)</f>
        <v>0</v>
      </c>
      <c r="G40" s="105">
        <f>SUM(G33:G34)</f>
        <v>0</v>
      </c>
      <c r="H40" s="116">
        <f>SUM(H32:H38)</f>
        <v>18235</v>
      </c>
      <c r="I40" s="105">
        <f>SUM(I33:I34)</f>
        <v>0</v>
      </c>
      <c r="J40" s="116">
        <f>SUM(J25:J37)</f>
        <v>0</v>
      </c>
      <c r="K40" s="105">
        <f>SUM(K33:K34)</f>
        <v>0</v>
      </c>
      <c r="L40" s="116">
        <f>SUM(L32:L38)</f>
        <v>94</v>
      </c>
      <c r="M40" s="105">
        <f>SUM(M33:M34)</f>
        <v>0</v>
      </c>
      <c r="N40" s="116">
        <f>SUM(N32:N38)</f>
        <v>37428</v>
      </c>
      <c r="O40" s="105">
        <f>SUM(O33:O34)</f>
        <v>0</v>
      </c>
      <c r="P40" s="116">
        <f>SUM(P32:P38)</f>
        <v>119148</v>
      </c>
      <c r="Q40" s="105">
        <f>SUM(Q33:Q34)</f>
        <v>0</v>
      </c>
      <c r="R40" s="116">
        <f>SUM(R32:R38)</f>
        <v>611</v>
      </c>
      <c r="S40" s="105">
        <f>SUM(S33:S34)</f>
        <v>0</v>
      </c>
      <c r="T40" s="116">
        <f>SUM(T32:T38)</f>
        <v>119759</v>
      </c>
      <c r="U40" s="93" t="e">
        <f>T40-'[1]BS'!E51</f>
        <v>#VALUE!</v>
      </c>
      <c r="V40" s="93"/>
      <c r="W40" s="93"/>
      <c r="X40" s="93"/>
    </row>
    <row r="41" spans="1:24" s="23" customFormat="1" ht="15">
      <c r="A41" s="99"/>
      <c r="B41" s="103"/>
      <c r="C41" s="103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93"/>
      <c r="V41" s="93"/>
      <c r="W41" s="93"/>
      <c r="X41" s="93"/>
    </row>
    <row r="42" spans="1:24" s="23" customFormat="1" ht="15">
      <c r="A42" s="146" t="s">
        <v>95</v>
      </c>
      <c r="B42" s="147"/>
      <c r="C42" s="147"/>
      <c r="D42" s="148"/>
      <c r="E42" s="148"/>
      <c r="F42" s="148"/>
      <c r="G42" s="149"/>
      <c r="H42" s="148"/>
      <c r="I42" s="149"/>
      <c r="J42" s="148"/>
      <c r="K42" s="149"/>
      <c r="L42" s="148"/>
      <c r="M42" s="149"/>
      <c r="N42" s="148"/>
      <c r="O42" s="148"/>
      <c r="P42" s="148"/>
      <c r="Q42" s="143"/>
      <c r="R42" s="143"/>
      <c r="S42" s="143"/>
      <c r="T42" s="143"/>
      <c r="U42" s="93"/>
      <c r="V42" s="93"/>
      <c r="W42" s="93"/>
      <c r="X42" s="93"/>
    </row>
    <row r="43" spans="1:24" s="23" customFormat="1" ht="15">
      <c r="A43" s="150" t="s">
        <v>96</v>
      </c>
      <c r="B43" s="147"/>
      <c r="C43" s="147"/>
      <c r="D43" s="148"/>
      <c r="E43" s="148"/>
      <c r="F43" s="148"/>
      <c r="G43" s="149"/>
      <c r="H43" s="148"/>
      <c r="I43" s="149"/>
      <c r="J43" s="148"/>
      <c r="K43" s="149"/>
      <c r="L43" s="148"/>
      <c r="M43" s="149"/>
      <c r="N43" s="148"/>
      <c r="O43" s="148"/>
      <c r="P43" s="148"/>
      <c r="Q43" s="143"/>
      <c r="R43" s="143"/>
      <c r="S43" s="143"/>
      <c r="T43" s="143"/>
      <c r="U43" s="93"/>
      <c r="V43" s="93"/>
      <c r="W43" s="93"/>
      <c r="X43" s="93"/>
    </row>
    <row r="44" spans="1:24" s="23" customFormat="1" ht="15">
      <c r="A44" s="150" t="s">
        <v>142</v>
      </c>
      <c r="B44" s="147"/>
      <c r="C44" s="147"/>
      <c r="D44" s="148"/>
      <c r="E44" s="148"/>
      <c r="F44" s="148"/>
      <c r="G44" s="149"/>
      <c r="H44" s="148"/>
      <c r="I44" s="149"/>
      <c r="J44" s="148"/>
      <c r="K44" s="149"/>
      <c r="L44" s="148"/>
      <c r="M44" s="149"/>
      <c r="N44" s="148"/>
      <c r="O44" s="148"/>
      <c r="P44" s="148"/>
      <c r="Q44" s="143"/>
      <c r="R44" s="143"/>
      <c r="S44" s="143"/>
      <c r="T44" s="143"/>
      <c r="U44" s="93"/>
      <c r="V44" s="93"/>
      <c r="W44" s="93"/>
      <c r="X44" s="93"/>
    </row>
    <row r="45" spans="1:24" s="23" customFormat="1" ht="6" customHeight="1">
      <c r="A45" s="151"/>
      <c r="B45" s="147"/>
      <c r="C45" s="147"/>
      <c r="D45" s="134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43"/>
      <c r="R45" s="143"/>
      <c r="S45" s="143"/>
      <c r="T45" s="143"/>
      <c r="U45" s="93"/>
      <c r="V45" s="93"/>
      <c r="W45" s="93"/>
      <c r="X45" s="93"/>
    </row>
    <row r="46" spans="1:24" s="23" customFormat="1" ht="15" hidden="1">
      <c r="A46" s="151" t="s">
        <v>117</v>
      </c>
      <c r="B46" s="147"/>
      <c r="C46" s="147"/>
      <c r="D46" s="149">
        <v>63391</v>
      </c>
      <c r="E46" s="152"/>
      <c r="F46" s="152">
        <v>0</v>
      </c>
      <c r="G46" s="152"/>
      <c r="H46" s="152">
        <v>21735</v>
      </c>
      <c r="I46" s="152"/>
      <c r="J46" s="152">
        <v>0</v>
      </c>
      <c r="K46" s="152"/>
      <c r="L46" s="152">
        <v>0</v>
      </c>
      <c r="M46" s="152"/>
      <c r="N46" s="152">
        <v>78022</v>
      </c>
      <c r="O46" s="152"/>
      <c r="P46" s="152">
        <f>SUM(D46:N46)</f>
        <v>163148</v>
      </c>
      <c r="Q46" s="143">
        <v>0</v>
      </c>
      <c r="R46" s="143">
        <v>2358</v>
      </c>
      <c r="S46" s="143"/>
      <c r="T46" s="143">
        <f>+P46+R46</f>
        <v>165506</v>
      </c>
      <c r="U46" s="93"/>
      <c r="V46" s="93"/>
      <c r="W46" s="93"/>
      <c r="X46" s="93"/>
    </row>
    <row r="47" spans="1:24" s="23" customFormat="1" ht="5.25" customHeight="1" hidden="1">
      <c r="A47" s="151"/>
      <c r="B47" s="147"/>
      <c r="C47" s="147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43"/>
      <c r="R47" s="143"/>
      <c r="S47" s="143"/>
      <c r="T47" s="143"/>
      <c r="U47" s="93"/>
      <c r="V47" s="93"/>
      <c r="W47" s="93"/>
      <c r="X47" s="93"/>
    </row>
    <row r="48" spans="1:24" s="23" customFormat="1" ht="18" customHeight="1" hidden="1">
      <c r="A48" s="151" t="s">
        <v>121</v>
      </c>
      <c r="B48" s="147" t="s">
        <v>123</v>
      </c>
      <c r="C48" s="147"/>
      <c r="D48" s="152">
        <v>0</v>
      </c>
      <c r="E48" s="152"/>
      <c r="F48" s="152">
        <v>0</v>
      </c>
      <c r="G48" s="152"/>
      <c r="H48" s="152">
        <v>-3500</v>
      </c>
      <c r="I48" s="152"/>
      <c r="J48" s="152">
        <v>0</v>
      </c>
      <c r="K48" s="152"/>
      <c r="L48" s="152">
        <v>0</v>
      </c>
      <c r="M48" s="152"/>
      <c r="N48" s="152">
        <v>-34908</v>
      </c>
      <c r="O48" s="152"/>
      <c r="P48" s="152">
        <f>SUM(D48:N48)</f>
        <v>-38408</v>
      </c>
      <c r="Q48" s="143"/>
      <c r="R48" s="152">
        <v>0</v>
      </c>
      <c r="S48" s="143"/>
      <c r="T48" s="143">
        <f>SUM(P48:R48)</f>
        <v>-38408</v>
      </c>
      <c r="U48" s="93"/>
      <c r="V48" s="93"/>
      <c r="W48" s="93"/>
      <c r="X48" s="93"/>
    </row>
    <row r="49" spans="1:24" s="23" customFormat="1" ht="6.75" customHeight="1" hidden="1">
      <c r="A49" s="153"/>
      <c r="B49" s="147"/>
      <c r="C49" s="147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43"/>
      <c r="R49" s="152"/>
      <c r="S49" s="143"/>
      <c r="T49" s="143"/>
      <c r="U49" s="93"/>
      <c r="V49" s="93"/>
      <c r="W49" s="93"/>
      <c r="X49" s="93"/>
    </row>
    <row r="50" spans="1:24" s="23" customFormat="1" ht="15" hidden="1">
      <c r="A50" s="151" t="s">
        <v>109</v>
      </c>
      <c r="B50" s="154">
        <v>8</v>
      </c>
      <c r="C50" s="154"/>
      <c r="D50" s="143">
        <v>0</v>
      </c>
      <c r="E50" s="143"/>
      <c r="F50" s="143">
        <v>0</v>
      </c>
      <c r="G50" s="143"/>
      <c r="H50" s="143">
        <v>0</v>
      </c>
      <c r="I50" s="143"/>
      <c r="J50" s="143">
        <v>0</v>
      </c>
      <c r="K50" s="143"/>
      <c r="L50" s="143">
        <v>0</v>
      </c>
      <c r="M50" s="143"/>
      <c r="N50" s="143">
        <v>0</v>
      </c>
      <c r="O50" s="143"/>
      <c r="P50" s="152">
        <f>SUM(D50:N50)</f>
        <v>0</v>
      </c>
      <c r="Q50" s="143"/>
      <c r="R50" s="143">
        <v>0</v>
      </c>
      <c r="S50" s="143"/>
      <c r="T50" s="143">
        <f>SUM(P50:R50)</f>
        <v>0</v>
      </c>
      <c r="U50" s="93"/>
      <c r="V50" s="93"/>
      <c r="W50" s="93"/>
      <c r="X50" s="93"/>
    </row>
    <row r="51" spans="1:24" s="23" customFormat="1" ht="6" customHeight="1" hidden="1">
      <c r="A51" s="155"/>
      <c r="B51" s="147"/>
      <c r="C51" s="147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93"/>
      <c r="V51" s="93"/>
      <c r="W51" s="93"/>
      <c r="X51" s="93"/>
    </row>
    <row r="52" spans="1:24" s="23" customFormat="1" ht="5.25" customHeight="1" hidden="1">
      <c r="A52" s="151"/>
      <c r="B52" s="147"/>
      <c r="C52" s="147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43"/>
      <c r="R52" s="143"/>
      <c r="S52" s="143"/>
      <c r="T52" s="143"/>
      <c r="U52" s="93"/>
      <c r="V52" s="93"/>
      <c r="W52" s="93"/>
      <c r="X52" s="93"/>
    </row>
    <row r="53" spans="1:24" s="23" customFormat="1" ht="17.25" customHeight="1">
      <c r="A53" s="151" t="s">
        <v>124</v>
      </c>
      <c r="B53" s="147"/>
      <c r="C53" s="147"/>
      <c r="D53" s="152">
        <f>SUM(D46:D48)</f>
        <v>63391</v>
      </c>
      <c r="E53" s="152">
        <v>0</v>
      </c>
      <c r="F53" s="152">
        <v>0</v>
      </c>
      <c r="G53" s="152"/>
      <c r="H53" s="152">
        <f>SUM(H46:H48)</f>
        <v>18235</v>
      </c>
      <c r="I53" s="152"/>
      <c r="J53" s="152">
        <v>0</v>
      </c>
      <c r="K53" s="152"/>
      <c r="L53" s="152">
        <v>-2</v>
      </c>
      <c r="M53" s="152"/>
      <c r="N53" s="152">
        <v>44594</v>
      </c>
      <c r="O53" s="152"/>
      <c r="P53" s="152">
        <f>SUM(D53:N53)</f>
        <v>126218</v>
      </c>
      <c r="Q53" s="143"/>
      <c r="R53" s="152">
        <v>1967</v>
      </c>
      <c r="S53" s="152"/>
      <c r="T53" s="143">
        <f>SUM(P53:R53)</f>
        <v>128185</v>
      </c>
      <c r="U53" s="93"/>
      <c r="V53" s="93"/>
      <c r="W53" s="93"/>
      <c r="X53" s="93"/>
    </row>
    <row r="54" spans="1:24" s="23" customFormat="1" ht="5.25" customHeight="1">
      <c r="A54" s="151"/>
      <c r="B54" s="147"/>
      <c r="C54" s="147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43"/>
      <c r="R54" s="143"/>
      <c r="S54" s="143"/>
      <c r="T54" s="143"/>
      <c r="U54" s="93"/>
      <c r="V54" s="93"/>
      <c r="W54" s="93"/>
      <c r="X54" s="93"/>
    </row>
    <row r="55" spans="1:24" s="23" customFormat="1" ht="17.25" customHeight="1">
      <c r="A55" s="151" t="s">
        <v>150</v>
      </c>
      <c r="B55" s="147"/>
      <c r="C55" s="147"/>
      <c r="D55" s="152">
        <v>0</v>
      </c>
      <c r="E55" s="152">
        <v>0</v>
      </c>
      <c r="F55" s="152">
        <v>0</v>
      </c>
      <c r="G55" s="152"/>
      <c r="H55" s="152">
        <v>0</v>
      </c>
      <c r="I55" s="152"/>
      <c r="J55" s="152">
        <v>0</v>
      </c>
      <c r="K55" s="152"/>
      <c r="L55" s="152">
        <v>-73</v>
      </c>
      <c r="M55" s="152"/>
      <c r="N55" s="152">
        <v>731</v>
      </c>
      <c r="O55" s="152"/>
      <c r="P55" s="152">
        <f>SUM(D55:N55)</f>
        <v>658</v>
      </c>
      <c r="Q55" s="143"/>
      <c r="R55" s="152">
        <f>60+562</f>
        <v>622</v>
      </c>
      <c r="S55" s="152"/>
      <c r="T55" s="143">
        <f>SUM(P55:R55)</f>
        <v>1280</v>
      </c>
      <c r="U55" s="93"/>
      <c r="V55" s="93"/>
      <c r="W55" s="93"/>
      <c r="X55" s="93"/>
    </row>
    <row r="56" spans="1:20" ht="15" hidden="1">
      <c r="A56" s="174" t="s">
        <v>138</v>
      </c>
      <c r="B56" s="154"/>
      <c r="C56" s="154"/>
      <c r="D56" s="143">
        <v>0</v>
      </c>
      <c r="E56" s="143"/>
      <c r="F56" s="143"/>
      <c r="G56" s="143"/>
      <c r="H56" s="143">
        <v>0</v>
      </c>
      <c r="I56" s="143"/>
      <c r="J56" s="143"/>
      <c r="K56" s="143"/>
      <c r="L56" s="143">
        <v>0</v>
      </c>
      <c r="M56" s="143"/>
      <c r="N56" s="143">
        <v>0</v>
      </c>
      <c r="O56" s="143"/>
      <c r="P56" s="152">
        <f>SUM(D56:N56)</f>
        <v>0</v>
      </c>
      <c r="Q56" s="143"/>
      <c r="R56" s="143">
        <v>0</v>
      </c>
      <c r="S56" s="143"/>
      <c r="T56" s="152">
        <f>SUM(H56:R56)</f>
        <v>0</v>
      </c>
    </row>
    <row r="57" spans="1:20" ht="6.75" customHeight="1" hidden="1">
      <c r="A57" s="153"/>
      <c r="B57" s="154"/>
      <c r="C57" s="154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52"/>
      <c r="Q57" s="143"/>
      <c r="R57" s="143"/>
      <c r="S57" s="143"/>
      <c r="T57" s="143"/>
    </row>
    <row r="58" spans="1:20" ht="15" customHeight="1" hidden="1">
      <c r="A58" s="153" t="s">
        <v>122</v>
      </c>
      <c r="B58" s="154"/>
      <c r="C58" s="154"/>
      <c r="D58" s="143">
        <v>0</v>
      </c>
      <c r="E58" s="143"/>
      <c r="F58" s="143">
        <v>0</v>
      </c>
      <c r="G58" s="143"/>
      <c r="H58" s="143">
        <v>0</v>
      </c>
      <c r="I58" s="143"/>
      <c r="J58" s="143">
        <v>0</v>
      </c>
      <c r="K58" s="143"/>
      <c r="L58" s="143">
        <v>0</v>
      </c>
      <c r="M58" s="143"/>
      <c r="N58" s="143">
        <v>0</v>
      </c>
      <c r="O58" s="143"/>
      <c r="P58" s="152">
        <f>SUM(D58:N58)</f>
        <v>0</v>
      </c>
      <c r="Q58" s="143"/>
      <c r="R58" s="143">
        <v>0</v>
      </c>
      <c r="S58" s="143"/>
      <c r="T58" s="143">
        <f>SUM(P58:R58)</f>
        <v>0</v>
      </c>
    </row>
    <row r="59" spans="1:20" ht="6.75" customHeight="1" hidden="1">
      <c r="A59" s="153"/>
      <c r="B59" s="154"/>
      <c r="C59" s="154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52"/>
      <c r="Q59" s="143"/>
      <c r="R59" s="143"/>
      <c r="S59" s="143"/>
      <c r="T59" s="143"/>
    </row>
    <row r="60" spans="1:20" ht="15" hidden="1">
      <c r="A60" s="151" t="s">
        <v>109</v>
      </c>
      <c r="B60" s="154"/>
      <c r="C60" s="154"/>
      <c r="D60" s="143">
        <v>0</v>
      </c>
      <c r="E60" s="143"/>
      <c r="F60" s="143">
        <v>0</v>
      </c>
      <c r="G60" s="143"/>
      <c r="H60" s="143">
        <v>0</v>
      </c>
      <c r="I60" s="143"/>
      <c r="J60" s="143">
        <v>0</v>
      </c>
      <c r="K60" s="143"/>
      <c r="L60" s="143">
        <v>0</v>
      </c>
      <c r="M60" s="143"/>
      <c r="N60" s="143">
        <v>0</v>
      </c>
      <c r="O60" s="143"/>
      <c r="P60" s="152">
        <f>SUM(D60:N60)</f>
        <v>0</v>
      </c>
      <c r="Q60" s="143"/>
      <c r="R60" s="143">
        <v>0</v>
      </c>
      <c r="S60" s="143"/>
      <c r="T60" s="143">
        <f>SUM(P60:R60)</f>
        <v>0</v>
      </c>
    </row>
    <row r="61" spans="1:24" s="23" customFormat="1" ht="6.75" customHeight="1">
      <c r="A61" s="155"/>
      <c r="B61" s="147"/>
      <c r="C61" s="147"/>
      <c r="D61" s="144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43"/>
      <c r="R61" s="143"/>
      <c r="S61" s="152"/>
      <c r="T61" s="143"/>
      <c r="U61" s="93"/>
      <c r="V61" s="93"/>
      <c r="W61" s="93"/>
      <c r="X61" s="93"/>
    </row>
    <row r="62" spans="1:24" s="23" customFormat="1" ht="6" customHeight="1">
      <c r="A62" s="151"/>
      <c r="B62" s="147"/>
      <c r="C62" s="147"/>
      <c r="D62" s="134"/>
      <c r="E62" s="152"/>
      <c r="F62" s="156"/>
      <c r="G62" s="152"/>
      <c r="H62" s="156"/>
      <c r="I62" s="152"/>
      <c r="J62" s="156"/>
      <c r="K62" s="152"/>
      <c r="L62" s="156"/>
      <c r="M62" s="152"/>
      <c r="N62" s="156"/>
      <c r="O62" s="152"/>
      <c r="P62" s="156"/>
      <c r="Q62" s="152"/>
      <c r="R62" s="156"/>
      <c r="S62" s="152"/>
      <c r="T62" s="156"/>
      <c r="U62" s="93"/>
      <c r="V62" s="93"/>
      <c r="W62" s="93"/>
      <c r="X62" s="93"/>
    </row>
    <row r="63" spans="1:24" s="23" customFormat="1" ht="15">
      <c r="A63" s="151" t="s">
        <v>135</v>
      </c>
      <c r="B63" s="147"/>
      <c r="C63" s="147"/>
      <c r="D63" s="149">
        <f>SUM(D53:D60)</f>
        <v>63391</v>
      </c>
      <c r="E63" s="149">
        <f>SUM(E46:E60)</f>
        <v>0</v>
      </c>
      <c r="F63" s="149">
        <f>SUM(F46:F60)</f>
        <v>0</v>
      </c>
      <c r="G63" s="149">
        <f>SUM(G46:G60)</f>
        <v>0</v>
      </c>
      <c r="H63" s="149">
        <f>SUM(H53:H60)</f>
        <v>18235</v>
      </c>
      <c r="I63" s="149">
        <f>SUM(I46:I60)</f>
        <v>0</v>
      </c>
      <c r="J63" s="149">
        <f>SUM(J46:J60)</f>
        <v>0</v>
      </c>
      <c r="K63" s="149">
        <f>SUM(K46:K60)</f>
        <v>0</v>
      </c>
      <c r="L63" s="149">
        <f>SUM(L53:L60)</f>
        <v>-75</v>
      </c>
      <c r="M63" s="149">
        <f>SUM(M46:M60)</f>
        <v>0</v>
      </c>
      <c r="N63" s="149">
        <f>SUM(N53:N60)</f>
        <v>45325</v>
      </c>
      <c r="O63" s="149">
        <f>SUM(O46:O60)</f>
        <v>0</v>
      </c>
      <c r="P63" s="149">
        <f>SUM(P53:P60)</f>
        <v>126876</v>
      </c>
      <c r="Q63" s="149">
        <f>SUM(Q46:Q60)</f>
        <v>0</v>
      </c>
      <c r="R63" s="149">
        <f>SUM(R53:R60)</f>
        <v>2589</v>
      </c>
      <c r="S63" s="149">
        <f>SUM(S46:S60)</f>
        <v>0</v>
      </c>
      <c r="T63" s="149">
        <f>SUM(T53:T60)</f>
        <v>129465</v>
      </c>
      <c r="U63" s="93">
        <f>T63-'[1]BS'!E74</f>
        <v>-22012</v>
      </c>
      <c r="V63" s="93"/>
      <c r="W63" s="93"/>
      <c r="X63" s="93"/>
    </row>
    <row r="64" spans="1:20" ht="6.75" customHeight="1" thickBot="1">
      <c r="A64" s="157"/>
      <c r="B64" s="147"/>
      <c r="C64" s="147"/>
      <c r="D64" s="158"/>
      <c r="E64" s="152"/>
      <c r="F64" s="158"/>
      <c r="G64" s="152"/>
      <c r="H64" s="158"/>
      <c r="I64" s="152"/>
      <c r="J64" s="158"/>
      <c r="K64" s="152"/>
      <c r="L64" s="158"/>
      <c r="M64" s="152"/>
      <c r="N64" s="158"/>
      <c r="O64" s="152"/>
      <c r="P64" s="158"/>
      <c r="Q64" s="152"/>
      <c r="R64" s="158"/>
      <c r="S64" s="152"/>
      <c r="T64" s="158"/>
    </row>
    <row r="65" spans="1:20" ht="5.25" customHeight="1">
      <c r="A65" s="157"/>
      <c r="B65" s="147"/>
      <c r="C65" s="147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43"/>
      <c r="S65" s="143"/>
      <c r="T65" s="143"/>
    </row>
    <row r="66" spans="1:24" s="99" customFormat="1" ht="9.75" customHeight="1">
      <c r="A66" s="112"/>
      <c r="B66" s="103"/>
      <c r="C66" s="103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</row>
    <row r="67" spans="1:24" s="10" customFormat="1" ht="30" customHeight="1">
      <c r="A67" s="190" t="s">
        <v>173</v>
      </c>
      <c r="B67" s="190"/>
      <c r="C67" s="190"/>
      <c r="D67" s="190"/>
      <c r="E67" s="190"/>
      <c r="F67" s="190"/>
      <c r="G67" s="190"/>
      <c r="H67" s="190"/>
      <c r="I67" s="190"/>
      <c r="J67" s="190"/>
      <c r="K67" s="190"/>
      <c r="L67" s="190"/>
      <c r="M67" s="190"/>
      <c r="N67" s="190"/>
      <c r="O67" s="190"/>
      <c r="P67" s="190"/>
      <c r="Q67" s="190"/>
      <c r="R67" s="190"/>
      <c r="S67" s="190"/>
      <c r="T67" s="190"/>
      <c r="U67" s="22"/>
      <c r="V67" s="22"/>
      <c r="W67" s="22"/>
      <c r="X67" s="22"/>
    </row>
    <row r="68" spans="1:24" s="10" customFormat="1" ht="4.5" customHeight="1">
      <c r="A68" s="1"/>
      <c r="B68" s="27"/>
      <c r="C68" s="27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</row>
    <row r="69" spans="1:24" s="10" customFormat="1" ht="15">
      <c r="A69" s="1" t="str">
        <f>+'IS'!A76</f>
        <v>The notes set out on pages 5 to 16 form an integral part of the interim financial report.</v>
      </c>
      <c r="B69" s="27"/>
      <c r="C69" s="27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</row>
    <row r="70" spans="1:24" s="10" customFormat="1" ht="15">
      <c r="A70" s="1"/>
      <c r="B70" s="27"/>
      <c r="C70" s="27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</row>
    <row r="71" spans="1:24" s="10" customFormat="1" ht="15">
      <c r="A71" s="1"/>
      <c r="B71" s="27"/>
      <c r="C71" s="27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</row>
    <row r="72" spans="1:24" s="10" customFormat="1" ht="15">
      <c r="A72" s="1"/>
      <c r="B72" s="27"/>
      <c r="C72" s="27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</row>
    <row r="73" spans="1:24" s="10" customFormat="1" ht="15">
      <c r="A73" s="1"/>
      <c r="B73" s="27"/>
      <c r="C73" s="27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</row>
    <row r="74" spans="1:24" s="10" customFormat="1" ht="15">
      <c r="A74" s="48" t="s">
        <v>38</v>
      </c>
      <c r="B74" s="49"/>
      <c r="C74" s="49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2"/>
      <c r="V74" s="22"/>
      <c r="W74" s="22"/>
      <c r="X74" s="22"/>
    </row>
    <row r="75" spans="1:24" s="10" customFormat="1" ht="15">
      <c r="A75" s="117" t="str">
        <f>+'IS'!A79</f>
        <v>PCB Financial Report For First Quarter Ended 31.03.2010</v>
      </c>
      <c r="B75" s="50"/>
      <c r="C75" s="5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22"/>
      <c r="O75" s="22"/>
      <c r="P75" s="22"/>
      <c r="Q75" s="22"/>
      <c r="R75" s="22"/>
      <c r="S75" s="22"/>
      <c r="T75" s="113" t="s">
        <v>154</v>
      </c>
      <c r="U75" s="22"/>
      <c r="V75" s="22"/>
      <c r="W75" s="22"/>
      <c r="X75" s="22"/>
    </row>
    <row r="76" spans="2:24" s="10" customFormat="1" ht="15">
      <c r="B76" s="27"/>
      <c r="C76" s="27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</row>
    <row r="77" spans="2:24" s="10" customFormat="1" ht="15">
      <c r="B77" s="27"/>
      <c r="C77" s="27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</row>
    <row r="78" spans="2:24" s="10" customFormat="1" ht="15">
      <c r="B78" s="27"/>
      <c r="C78" s="27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</row>
    <row r="79" spans="2:24" s="10" customFormat="1" ht="15">
      <c r="B79" s="27"/>
      <c r="C79" s="27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</row>
    <row r="80" spans="2:24" s="10" customFormat="1" ht="15">
      <c r="B80" s="27"/>
      <c r="C80" s="27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</row>
    <row r="81" spans="2:24" s="10" customFormat="1" ht="15">
      <c r="B81" s="27"/>
      <c r="C81" s="27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</row>
    <row r="82" spans="2:24" s="10" customFormat="1" ht="15">
      <c r="B82" s="27"/>
      <c r="C82" s="27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</row>
    <row r="83" spans="2:24" s="10" customFormat="1" ht="15">
      <c r="B83" s="27"/>
      <c r="C83" s="27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</row>
    <row r="84" spans="2:24" s="10" customFormat="1" ht="15">
      <c r="B84" s="27"/>
      <c r="C84" s="27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</row>
    <row r="85" spans="2:24" s="10" customFormat="1" ht="15">
      <c r="B85" s="27"/>
      <c r="C85" s="27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</row>
    <row r="86" spans="2:24" s="10" customFormat="1" ht="15">
      <c r="B86" s="27"/>
      <c r="C86" s="27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</row>
    <row r="87" spans="2:24" s="10" customFormat="1" ht="15">
      <c r="B87" s="27"/>
      <c r="C87" s="27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</row>
    <row r="88" spans="2:24" s="10" customFormat="1" ht="15">
      <c r="B88" s="27"/>
      <c r="C88" s="27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</row>
    <row r="89" spans="2:24" s="10" customFormat="1" ht="15">
      <c r="B89" s="27"/>
      <c r="C89" s="27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</row>
    <row r="90" spans="2:24" s="10" customFormat="1" ht="15">
      <c r="B90" s="27"/>
      <c r="C90" s="27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</row>
    <row r="91" spans="2:24" s="10" customFormat="1" ht="15">
      <c r="B91" s="27"/>
      <c r="C91" s="27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</row>
    <row r="92" spans="2:24" s="10" customFormat="1" ht="15">
      <c r="B92" s="27"/>
      <c r="C92" s="27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</row>
    <row r="93" spans="2:24" s="10" customFormat="1" ht="15">
      <c r="B93" s="27"/>
      <c r="C93" s="27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</row>
    <row r="94" spans="2:24" s="10" customFormat="1" ht="15">
      <c r="B94" s="27"/>
      <c r="C94" s="27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</row>
    <row r="95" spans="2:24" s="10" customFormat="1" ht="15">
      <c r="B95" s="27"/>
      <c r="C95" s="27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</row>
    <row r="96" spans="2:24" s="10" customFormat="1" ht="15">
      <c r="B96" s="27"/>
      <c r="C96" s="27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</row>
    <row r="97" spans="2:24" s="10" customFormat="1" ht="15">
      <c r="B97" s="27"/>
      <c r="C97" s="27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</row>
    <row r="98" spans="2:24" s="10" customFormat="1" ht="15">
      <c r="B98" s="27"/>
      <c r="C98" s="27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</row>
    <row r="99" spans="2:24" s="10" customFormat="1" ht="15">
      <c r="B99" s="27"/>
      <c r="C99" s="27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</row>
    <row r="100" spans="2:24" s="10" customFormat="1" ht="15">
      <c r="B100" s="27"/>
      <c r="C100" s="27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</row>
    <row r="101" spans="2:24" s="10" customFormat="1" ht="15">
      <c r="B101" s="27"/>
      <c r="C101" s="27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</row>
    <row r="102" spans="2:24" s="10" customFormat="1" ht="15">
      <c r="B102" s="27"/>
      <c r="C102" s="27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</row>
    <row r="103" spans="2:24" s="10" customFormat="1" ht="15">
      <c r="B103" s="27"/>
      <c r="C103" s="27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</row>
    <row r="104" spans="2:24" s="10" customFormat="1" ht="15">
      <c r="B104" s="27"/>
      <c r="C104" s="27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</row>
    <row r="105" spans="2:24" s="10" customFormat="1" ht="15">
      <c r="B105" s="27"/>
      <c r="C105" s="27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</row>
    <row r="106" spans="2:24" s="10" customFormat="1" ht="15">
      <c r="B106" s="27"/>
      <c r="C106" s="27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</row>
    <row r="107" spans="2:24" s="10" customFormat="1" ht="15">
      <c r="B107" s="27"/>
      <c r="C107" s="27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</row>
    <row r="108" spans="2:24" s="10" customFormat="1" ht="15">
      <c r="B108" s="27"/>
      <c r="C108" s="27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</row>
    <row r="109" spans="2:24" s="10" customFormat="1" ht="15">
      <c r="B109" s="27"/>
      <c r="C109" s="27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</row>
    <row r="110" spans="2:24" s="10" customFormat="1" ht="15">
      <c r="B110" s="27"/>
      <c r="C110" s="27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</row>
    <row r="111" spans="2:24" s="10" customFormat="1" ht="15">
      <c r="B111" s="27"/>
      <c r="C111" s="27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</row>
    <row r="112" spans="2:24" s="10" customFormat="1" ht="15">
      <c r="B112" s="27"/>
      <c r="C112" s="27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</row>
    <row r="113" spans="2:24" s="10" customFormat="1" ht="15">
      <c r="B113" s="27"/>
      <c r="C113" s="27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</row>
    <row r="114" spans="2:24" s="10" customFormat="1" ht="15">
      <c r="B114" s="27"/>
      <c r="C114" s="27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</row>
    <row r="115" spans="2:24" s="10" customFormat="1" ht="15">
      <c r="B115" s="27"/>
      <c r="C115" s="27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</row>
    <row r="116" spans="2:24" s="10" customFormat="1" ht="15">
      <c r="B116" s="27"/>
      <c r="C116" s="27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</row>
    <row r="117" spans="2:24" s="10" customFormat="1" ht="15">
      <c r="B117" s="27"/>
      <c r="C117" s="27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</row>
    <row r="118" spans="2:24" s="10" customFormat="1" ht="15">
      <c r="B118" s="27"/>
      <c r="C118" s="27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</row>
    <row r="119" spans="2:24" s="10" customFormat="1" ht="15">
      <c r="B119" s="27"/>
      <c r="C119" s="27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</row>
    <row r="120" spans="2:24" s="10" customFormat="1" ht="15">
      <c r="B120" s="27"/>
      <c r="C120" s="27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</row>
    <row r="121" spans="2:24" s="10" customFormat="1" ht="15">
      <c r="B121" s="27"/>
      <c r="C121" s="27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</row>
    <row r="122" spans="2:24" s="10" customFormat="1" ht="15">
      <c r="B122" s="27"/>
      <c r="C122" s="27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</row>
    <row r="123" spans="2:24" s="10" customFormat="1" ht="15">
      <c r="B123" s="27"/>
      <c r="C123" s="27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</row>
    <row r="124" spans="2:24" s="10" customFormat="1" ht="15">
      <c r="B124" s="27"/>
      <c r="C124" s="27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</row>
    <row r="125" spans="2:24" s="10" customFormat="1" ht="15">
      <c r="B125" s="27"/>
      <c r="C125" s="27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</row>
    <row r="126" spans="2:24" s="10" customFormat="1" ht="15">
      <c r="B126" s="27"/>
      <c r="C126" s="27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</row>
    <row r="127" spans="2:24" s="10" customFormat="1" ht="15">
      <c r="B127" s="27"/>
      <c r="C127" s="27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</row>
    <row r="128" spans="2:24" s="10" customFormat="1" ht="15">
      <c r="B128" s="27"/>
      <c r="C128" s="27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</row>
    <row r="129" spans="2:24" s="10" customFormat="1" ht="15">
      <c r="B129" s="27"/>
      <c r="C129" s="27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</row>
    <row r="130" spans="2:24" s="10" customFormat="1" ht="15">
      <c r="B130" s="27"/>
      <c r="C130" s="27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</row>
    <row r="131" spans="2:24" s="10" customFormat="1" ht="15">
      <c r="B131" s="27"/>
      <c r="C131" s="27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</row>
    <row r="132" spans="2:24" s="10" customFormat="1" ht="15">
      <c r="B132" s="27"/>
      <c r="C132" s="27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</row>
    <row r="133" spans="2:24" s="10" customFormat="1" ht="15">
      <c r="B133" s="27"/>
      <c r="C133" s="27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</row>
    <row r="134" spans="2:24" s="10" customFormat="1" ht="15">
      <c r="B134" s="27"/>
      <c r="C134" s="27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</row>
    <row r="135" spans="2:24" s="10" customFormat="1" ht="15">
      <c r="B135" s="27"/>
      <c r="C135" s="27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</row>
    <row r="136" spans="2:24" s="10" customFormat="1" ht="15">
      <c r="B136" s="27"/>
      <c r="C136" s="27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</row>
    <row r="137" spans="2:24" s="10" customFormat="1" ht="15">
      <c r="B137" s="27"/>
      <c r="C137" s="27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</row>
    <row r="138" spans="2:24" s="10" customFormat="1" ht="15">
      <c r="B138" s="27"/>
      <c r="C138" s="27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</row>
    <row r="139" spans="2:24" s="10" customFormat="1" ht="15">
      <c r="B139" s="27"/>
      <c r="C139" s="27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</row>
    <row r="140" spans="2:24" s="10" customFormat="1" ht="15">
      <c r="B140" s="27"/>
      <c r="C140" s="27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</row>
    <row r="141" spans="2:24" s="10" customFormat="1" ht="15">
      <c r="B141" s="27"/>
      <c r="C141" s="27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</row>
    <row r="142" spans="2:24" s="10" customFormat="1" ht="15">
      <c r="B142" s="27"/>
      <c r="C142" s="27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</row>
    <row r="143" spans="2:24" s="10" customFormat="1" ht="15">
      <c r="B143" s="27"/>
      <c r="C143" s="27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</row>
    <row r="144" spans="2:24" s="10" customFormat="1" ht="15">
      <c r="B144" s="27"/>
      <c r="C144" s="27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</row>
    <row r="145" spans="2:24" s="10" customFormat="1" ht="15">
      <c r="B145" s="27"/>
      <c r="C145" s="27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</row>
    <row r="146" spans="2:24" s="10" customFormat="1" ht="15">
      <c r="B146" s="27"/>
      <c r="C146" s="27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</row>
    <row r="147" spans="2:24" s="10" customFormat="1" ht="15">
      <c r="B147" s="27"/>
      <c r="C147" s="27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</row>
  </sheetData>
  <mergeCells count="8">
    <mergeCell ref="A7:T7"/>
    <mergeCell ref="D12:P12"/>
    <mergeCell ref="E14:L14"/>
    <mergeCell ref="A67:T67"/>
    <mergeCell ref="A1:T1"/>
    <mergeCell ref="A2:T2"/>
    <mergeCell ref="A3:T3"/>
    <mergeCell ref="A6:T6"/>
  </mergeCells>
  <printOptions/>
  <pageMargins left="0.75" right="0.75" top="0.29" bottom="0.32" header="0.18" footer="0.22"/>
  <pageSetup fitToHeight="1" fitToWidth="1" horizontalDpi="600" verticalDpi="600" orientation="landscape" paperSize="9" scale="83" r:id="rId2"/>
  <ignoredErrors>
    <ignoredError sqref="H63:W63" formula="1"/>
    <ignoredError sqref="E40:T40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4"/>
  <sheetViews>
    <sheetView zoomScale="80" zoomScaleNormal="80" workbookViewId="0" topLeftCell="A1">
      <selection activeCell="A1" sqref="A1:G1"/>
    </sheetView>
  </sheetViews>
  <sheetFormatPr defaultColWidth="9.140625" defaultRowHeight="12.75"/>
  <cols>
    <col min="1" max="1" width="4.28125" style="1" customWidth="1"/>
    <col min="2" max="2" width="64.140625" style="1" customWidth="1"/>
    <col min="3" max="3" width="8.421875" style="1" hidden="1" customWidth="1"/>
    <col min="4" max="4" width="1.57421875" style="1" customWidth="1"/>
    <col min="5" max="5" width="16.7109375" style="72" customWidth="1"/>
    <col min="6" max="6" width="2.00390625" style="75" customWidth="1"/>
    <col min="7" max="7" width="16.7109375" style="72" customWidth="1"/>
    <col min="8" max="8" width="4.8515625" style="10" hidden="1" customWidth="1"/>
    <col min="9" max="9" width="7.28125" style="3" hidden="1" customWidth="1"/>
    <col min="10" max="10" width="2.28125" style="3" hidden="1" customWidth="1"/>
    <col min="11" max="11" width="7.57421875" style="1" hidden="1" customWidth="1"/>
    <col min="12" max="13" width="0" style="1" hidden="1" customWidth="1"/>
    <col min="14" max="14" width="10.28125" style="1" hidden="1" customWidth="1"/>
    <col min="15" max="16384" width="9.140625" style="1" customWidth="1"/>
  </cols>
  <sheetData>
    <row r="1" spans="1:13" ht="15">
      <c r="A1" s="182" t="str">
        <f>+'IS'!A1</f>
        <v>PRINSIPTEK CORPORATION BERHAD </v>
      </c>
      <c r="B1" s="182"/>
      <c r="C1" s="182"/>
      <c r="D1" s="182"/>
      <c r="E1" s="182"/>
      <c r="F1" s="182"/>
      <c r="G1" s="182"/>
      <c r="H1" s="29"/>
      <c r="I1" s="29"/>
      <c r="J1" s="29"/>
      <c r="K1" s="29"/>
      <c r="L1" s="17"/>
      <c r="M1" s="17"/>
    </row>
    <row r="2" spans="1:13" ht="15" customHeight="1">
      <c r="A2" s="182" t="str">
        <f>+'IS'!A2</f>
        <v>(Company No. 595000-H)</v>
      </c>
      <c r="B2" s="182"/>
      <c r="C2" s="182"/>
      <c r="D2" s="182"/>
      <c r="E2" s="182"/>
      <c r="F2" s="182"/>
      <c r="G2" s="182"/>
      <c r="H2" s="29"/>
      <c r="I2" s="29"/>
      <c r="J2" s="29"/>
      <c r="K2" s="29"/>
      <c r="L2" s="17"/>
      <c r="M2" s="17"/>
    </row>
    <row r="3" spans="1:13" ht="15" customHeight="1">
      <c r="A3" s="182" t="str">
        <f>+'IS'!A3</f>
        <v>(Incorporated in Malaysia)</v>
      </c>
      <c r="B3" s="182"/>
      <c r="C3" s="182"/>
      <c r="D3" s="182"/>
      <c r="E3" s="182"/>
      <c r="F3" s="182"/>
      <c r="G3" s="182"/>
      <c r="H3" s="29"/>
      <c r="I3" s="29"/>
      <c r="J3" s="29"/>
      <c r="K3" s="29"/>
      <c r="L3" s="17"/>
      <c r="M3" s="17"/>
    </row>
    <row r="4" spans="1:13" ht="4.5" customHeight="1">
      <c r="A4" s="30"/>
      <c r="B4" s="8"/>
      <c r="C4" s="8"/>
      <c r="D4" s="8"/>
      <c r="E4" s="8"/>
      <c r="F4" s="8"/>
      <c r="G4" s="8"/>
      <c r="H4" s="30"/>
      <c r="I4" s="30"/>
      <c r="J4" s="30"/>
      <c r="K4" s="30"/>
      <c r="L4" s="17"/>
      <c r="M4" s="17"/>
    </row>
    <row r="5" spans="1:13" ht="4.5" customHeight="1" thickBot="1">
      <c r="A5" s="35"/>
      <c r="B5" s="77"/>
      <c r="C5" s="77"/>
      <c r="D5" s="77"/>
      <c r="E5" s="77"/>
      <c r="F5" s="77"/>
      <c r="G5" s="77"/>
      <c r="H5" s="35"/>
      <c r="I5" s="35"/>
      <c r="J5" s="35"/>
      <c r="K5" s="35"/>
      <c r="L5" s="17"/>
      <c r="M5" s="17"/>
    </row>
    <row r="6" spans="1:13" ht="15">
      <c r="A6" s="192" t="s">
        <v>37</v>
      </c>
      <c r="B6" s="192"/>
      <c r="C6" s="192"/>
      <c r="D6" s="192"/>
      <c r="E6" s="192"/>
      <c r="F6" s="192"/>
      <c r="G6" s="192"/>
      <c r="H6" s="71"/>
      <c r="I6" s="71"/>
      <c r="J6" s="71"/>
      <c r="K6" s="71"/>
      <c r="L6" s="17"/>
      <c r="M6" s="17"/>
    </row>
    <row r="7" spans="1:13" ht="15.75" thickBot="1">
      <c r="A7" s="191" t="str">
        <f>+'IS'!A7</f>
        <v>FOR THE FIRST FINANCIAL QUARTER ENDED 31 MARCH 2010</v>
      </c>
      <c r="B7" s="191"/>
      <c r="C7" s="191"/>
      <c r="D7" s="191"/>
      <c r="E7" s="191"/>
      <c r="F7" s="191"/>
      <c r="G7" s="191"/>
      <c r="H7" s="70"/>
      <c r="I7" s="70"/>
      <c r="J7" s="70"/>
      <c r="K7" s="70"/>
      <c r="L7" s="17"/>
      <c r="M7" s="17"/>
    </row>
    <row r="8" spans="1:13" s="23" customFormat="1" ht="4.5" customHeight="1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3"/>
      <c r="M8" s="53"/>
    </row>
    <row r="9" spans="1:13" ht="4.5" customHeight="1">
      <c r="A9" s="18"/>
      <c r="B9" s="18"/>
      <c r="L9" s="17"/>
      <c r="M9" s="17"/>
    </row>
    <row r="10" spans="1:2" ht="15">
      <c r="A10" s="18" t="s">
        <v>158</v>
      </c>
      <c r="B10" s="18"/>
    </row>
    <row r="11" spans="1:7" ht="4.5" customHeight="1">
      <c r="A11" s="18"/>
      <c r="B11" s="18"/>
      <c r="G11" s="115"/>
    </row>
    <row r="12" spans="1:7" ht="15.75" customHeight="1">
      <c r="A12" s="18"/>
      <c r="B12" s="18"/>
      <c r="G12" s="159" t="s">
        <v>143</v>
      </c>
    </row>
    <row r="13" spans="1:7" ht="15">
      <c r="A13" s="18"/>
      <c r="B13" s="18"/>
      <c r="E13" s="16" t="s">
        <v>64</v>
      </c>
      <c r="G13" s="130" t="s">
        <v>74</v>
      </c>
    </row>
    <row r="14" spans="1:7" ht="15">
      <c r="A14" s="18"/>
      <c r="B14" s="18"/>
      <c r="E14" s="29" t="s">
        <v>55</v>
      </c>
      <c r="F14" s="8"/>
      <c r="G14" s="130" t="s">
        <v>52</v>
      </c>
    </row>
    <row r="15" spans="1:9" ht="15">
      <c r="A15" s="18"/>
      <c r="B15" s="18"/>
      <c r="E15" s="29" t="s">
        <v>57</v>
      </c>
      <c r="F15" s="8"/>
      <c r="G15" s="130" t="s">
        <v>73</v>
      </c>
      <c r="I15" s="8"/>
    </row>
    <row r="16" spans="1:10" s="10" customFormat="1" ht="15">
      <c r="A16" s="27"/>
      <c r="B16" s="27"/>
      <c r="C16" s="9" t="s">
        <v>3</v>
      </c>
      <c r="D16" s="9"/>
      <c r="E16" s="8" t="str">
        <f>+'IS'!C18</f>
        <v>31.03.2010</v>
      </c>
      <c r="F16" s="8"/>
      <c r="G16" s="131" t="s">
        <v>130</v>
      </c>
      <c r="H16" s="27"/>
      <c r="I16" s="33"/>
      <c r="J16" s="13"/>
    </row>
    <row r="17" spans="1:10" s="10" customFormat="1" ht="6" customHeight="1">
      <c r="A17" s="27"/>
      <c r="B17" s="27"/>
      <c r="C17" s="49"/>
      <c r="D17" s="27"/>
      <c r="E17" s="30"/>
      <c r="F17" s="8"/>
      <c r="G17" s="132"/>
      <c r="H17" s="27"/>
      <c r="I17" s="33"/>
      <c r="J17" s="13"/>
    </row>
    <row r="18" spans="1:10" s="10" customFormat="1" ht="6" customHeight="1">
      <c r="A18" s="27"/>
      <c r="B18" s="27"/>
      <c r="C18" s="27"/>
      <c r="D18" s="27"/>
      <c r="E18" s="8"/>
      <c r="F18" s="8"/>
      <c r="G18" s="131"/>
      <c r="H18" s="27"/>
      <c r="I18" s="33"/>
      <c r="J18" s="13"/>
    </row>
    <row r="19" spans="1:10" s="10" customFormat="1" ht="15">
      <c r="A19" s="27"/>
      <c r="B19" s="27"/>
      <c r="C19" s="27"/>
      <c r="D19" s="27"/>
      <c r="E19" s="29" t="s">
        <v>0</v>
      </c>
      <c r="F19" s="8"/>
      <c r="G19" s="130" t="s">
        <v>0</v>
      </c>
      <c r="H19" s="27"/>
      <c r="I19" s="33"/>
      <c r="J19" s="13"/>
    </row>
    <row r="20" spans="1:10" s="10" customFormat="1" ht="6" customHeight="1">
      <c r="A20" s="27"/>
      <c r="B20" s="27"/>
      <c r="C20" s="27"/>
      <c r="D20" s="27"/>
      <c r="E20" s="29"/>
      <c r="F20" s="8"/>
      <c r="G20" s="130"/>
      <c r="H20" s="27"/>
      <c r="I20" s="33"/>
      <c r="J20" s="13"/>
    </row>
    <row r="21" spans="1:10" s="10" customFormat="1" ht="15">
      <c r="A21" s="38" t="s">
        <v>27</v>
      </c>
      <c r="B21" s="27"/>
      <c r="C21" s="27"/>
      <c r="D21" s="27"/>
      <c r="E21" s="29"/>
      <c r="F21" s="8"/>
      <c r="G21" s="130"/>
      <c r="H21" s="27"/>
      <c r="I21" s="33"/>
      <c r="J21" s="13"/>
    </row>
    <row r="22" spans="1:10" s="10" customFormat="1" ht="6" customHeight="1">
      <c r="A22" s="27"/>
      <c r="B22" s="27"/>
      <c r="C22" s="27"/>
      <c r="D22" s="27"/>
      <c r="E22" s="13"/>
      <c r="F22" s="13"/>
      <c r="G22" s="133"/>
      <c r="H22" s="27"/>
      <c r="J22" s="13"/>
    </row>
    <row r="23" spans="1:14" s="10" customFormat="1" ht="15">
      <c r="A23" s="10" t="s">
        <v>159</v>
      </c>
      <c r="E23" s="110">
        <f>1619+5+42</f>
        <v>1666</v>
      </c>
      <c r="F23" s="81"/>
      <c r="G23" s="134">
        <v>1413</v>
      </c>
      <c r="H23" s="22"/>
      <c r="I23" s="26"/>
      <c r="J23" s="22"/>
      <c r="N23" s="64">
        <f>+E23-'IS'!G37</f>
        <v>0</v>
      </c>
    </row>
    <row r="24" spans="1:10" s="10" customFormat="1" ht="15">
      <c r="A24" s="10" t="s">
        <v>116</v>
      </c>
      <c r="E24" s="118"/>
      <c r="F24" s="81"/>
      <c r="G24" s="135"/>
      <c r="H24" s="22"/>
      <c r="I24" s="26"/>
      <c r="J24" s="22"/>
    </row>
    <row r="25" spans="2:11" s="10" customFormat="1" ht="15">
      <c r="B25" s="39" t="s">
        <v>22</v>
      </c>
      <c r="E25" s="118">
        <f>255-5</f>
        <v>250</v>
      </c>
      <c r="F25" s="81"/>
      <c r="G25" s="135">
        <v>105</v>
      </c>
      <c r="H25" s="22"/>
      <c r="I25" s="26"/>
      <c r="J25" s="22"/>
      <c r="K25" s="10" t="s">
        <v>38</v>
      </c>
    </row>
    <row r="26" spans="2:10" s="10" customFormat="1" ht="15">
      <c r="B26" s="39" t="s">
        <v>23</v>
      </c>
      <c r="E26" s="118">
        <f>1357-42</f>
        <v>1315</v>
      </c>
      <c r="F26" s="81"/>
      <c r="G26" s="135">
        <v>136</v>
      </c>
      <c r="H26" s="22"/>
      <c r="I26" s="26"/>
      <c r="J26" s="22"/>
    </row>
    <row r="27" spans="2:10" s="10" customFormat="1" ht="6" customHeight="1">
      <c r="B27" s="39"/>
      <c r="E27" s="119"/>
      <c r="F27" s="81"/>
      <c r="G27" s="136"/>
      <c r="H27" s="22"/>
      <c r="I27" s="26"/>
      <c r="J27" s="22"/>
    </row>
    <row r="28" spans="2:10" s="10" customFormat="1" ht="6" customHeight="1">
      <c r="B28" s="39"/>
      <c r="E28" s="118"/>
      <c r="F28" s="81"/>
      <c r="G28" s="135"/>
      <c r="H28" s="22"/>
      <c r="I28" s="26"/>
      <c r="J28" s="22"/>
    </row>
    <row r="29" spans="1:10" s="10" customFormat="1" ht="15">
      <c r="A29" s="39" t="s">
        <v>24</v>
      </c>
      <c r="E29" s="118">
        <f>SUM(E23:E26)</f>
        <v>3231</v>
      </c>
      <c r="F29" s="81"/>
      <c r="G29" s="135">
        <f>SUM(G23:G26)</f>
        <v>1654</v>
      </c>
      <c r="H29" s="22"/>
      <c r="I29" s="26"/>
      <c r="J29" s="22"/>
    </row>
    <row r="30" spans="2:10" s="10" customFormat="1" ht="15">
      <c r="B30" s="36" t="s">
        <v>25</v>
      </c>
      <c r="E30" s="118">
        <v>16727</v>
      </c>
      <c r="F30" s="81"/>
      <c r="G30" s="135">
        <v>26441</v>
      </c>
      <c r="H30" s="22"/>
      <c r="I30" s="22"/>
      <c r="J30" s="22"/>
    </row>
    <row r="31" spans="2:10" s="10" customFormat="1" ht="15">
      <c r="B31" s="36" t="s">
        <v>26</v>
      </c>
      <c r="E31" s="118">
        <v>-12631</v>
      </c>
      <c r="F31" s="81"/>
      <c r="G31" s="135">
        <v>-10984</v>
      </c>
      <c r="H31" s="22"/>
      <c r="I31" s="26"/>
      <c r="J31" s="22"/>
    </row>
    <row r="32" spans="2:10" s="10" customFormat="1" ht="6" customHeight="1">
      <c r="B32" s="36"/>
      <c r="E32" s="119"/>
      <c r="F32" s="81"/>
      <c r="G32" s="136"/>
      <c r="H32" s="22"/>
      <c r="I32" s="26"/>
      <c r="J32" s="22"/>
    </row>
    <row r="33" spans="2:10" s="10" customFormat="1" ht="6" customHeight="1">
      <c r="B33" s="36"/>
      <c r="E33" s="118"/>
      <c r="F33" s="81"/>
      <c r="G33" s="135"/>
      <c r="H33" s="22"/>
      <c r="I33" s="26"/>
      <c r="J33" s="22"/>
    </row>
    <row r="34" spans="1:10" s="10" customFormat="1" ht="15">
      <c r="A34" s="10" t="s">
        <v>99</v>
      </c>
      <c r="B34" s="36"/>
      <c r="E34" s="118">
        <f>SUM(E29:E31)</f>
        <v>7327</v>
      </c>
      <c r="F34" s="81"/>
      <c r="G34" s="135">
        <f>SUM(G29:G31)</f>
        <v>17111</v>
      </c>
      <c r="H34" s="22"/>
      <c r="I34" s="26"/>
      <c r="J34" s="22"/>
    </row>
    <row r="35" spans="2:10" s="10" customFormat="1" ht="15">
      <c r="B35" s="40" t="s">
        <v>33</v>
      </c>
      <c r="E35" s="118">
        <v>368</v>
      </c>
      <c r="F35" s="81"/>
      <c r="G35" s="135">
        <v>172</v>
      </c>
      <c r="H35" s="22"/>
      <c r="I35" s="26"/>
      <c r="J35" s="22"/>
    </row>
    <row r="36" spans="2:10" s="10" customFormat="1" ht="15">
      <c r="B36" s="36" t="s">
        <v>29</v>
      </c>
      <c r="E36" s="118">
        <v>-1758</v>
      </c>
      <c r="F36" s="81"/>
      <c r="G36" s="135">
        <v>-202</v>
      </c>
      <c r="H36" s="22"/>
      <c r="I36" s="26"/>
      <c r="J36" s="22"/>
    </row>
    <row r="37" spans="2:10" s="10" customFormat="1" ht="15">
      <c r="B37" s="36" t="s">
        <v>30</v>
      </c>
      <c r="E37" s="118">
        <v>-121</v>
      </c>
      <c r="F37" s="81"/>
      <c r="G37" s="135">
        <v>-1052</v>
      </c>
      <c r="H37" s="22"/>
      <c r="I37" s="26"/>
      <c r="J37" s="22"/>
    </row>
    <row r="38" spans="2:10" s="10" customFormat="1" ht="6" customHeight="1">
      <c r="B38" s="36"/>
      <c r="E38" s="119"/>
      <c r="F38" s="81"/>
      <c r="G38" s="136"/>
      <c r="H38" s="22"/>
      <c r="I38" s="26"/>
      <c r="J38" s="22"/>
    </row>
    <row r="39" spans="2:10" s="10" customFormat="1" ht="6" customHeight="1">
      <c r="B39" s="36"/>
      <c r="E39" s="118"/>
      <c r="F39" s="81"/>
      <c r="G39" s="135"/>
      <c r="H39" s="22"/>
      <c r="I39" s="26"/>
      <c r="J39" s="22"/>
    </row>
    <row r="40" spans="1:10" s="10" customFormat="1" ht="15">
      <c r="A40" s="36" t="s">
        <v>162</v>
      </c>
      <c r="B40" s="36"/>
      <c r="E40" s="118">
        <f>SUM(E34:E37)</f>
        <v>5816</v>
      </c>
      <c r="F40" s="81"/>
      <c r="G40" s="135">
        <f>SUM(G34:G37)</f>
        <v>16029</v>
      </c>
      <c r="H40" s="22"/>
      <c r="I40" s="26"/>
      <c r="J40" s="22"/>
    </row>
    <row r="41" spans="5:10" s="10" customFormat="1" ht="6" customHeight="1">
      <c r="E41" s="119"/>
      <c r="F41" s="81"/>
      <c r="G41" s="136"/>
      <c r="H41" s="22"/>
      <c r="I41" s="22"/>
      <c r="J41" s="22"/>
    </row>
    <row r="42" spans="5:10" s="10" customFormat="1" ht="6" customHeight="1">
      <c r="E42" s="118"/>
      <c r="F42" s="81"/>
      <c r="G42" s="135"/>
      <c r="H42" s="22"/>
      <c r="I42" s="22"/>
      <c r="J42" s="22"/>
    </row>
    <row r="43" spans="1:10" s="10" customFormat="1" ht="15">
      <c r="A43" s="38" t="s">
        <v>28</v>
      </c>
      <c r="B43" s="40"/>
      <c r="E43" s="118"/>
      <c r="F43" s="81"/>
      <c r="G43" s="135"/>
      <c r="H43" s="22"/>
      <c r="I43" s="22"/>
      <c r="J43" s="22"/>
    </row>
    <row r="44" spans="1:10" s="10" customFormat="1" ht="6" customHeight="1">
      <c r="A44" s="38"/>
      <c r="B44" s="40"/>
      <c r="E44" s="118"/>
      <c r="F44" s="81"/>
      <c r="G44" s="135"/>
      <c r="H44" s="22"/>
      <c r="I44" s="22"/>
      <c r="J44" s="22"/>
    </row>
    <row r="45" spans="1:10" s="10" customFormat="1" ht="15">
      <c r="A45" s="40" t="s">
        <v>41</v>
      </c>
      <c r="E45" s="118">
        <v>0</v>
      </c>
      <c r="F45" s="81"/>
      <c r="G45" s="135">
        <v>-88</v>
      </c>
      <c r="H45" s="22"/>
      <c r="I45" s="26"/>
      <c r="J45" s="22"/>
    </row>
    <row r="46" spans="1:10" s="10" customFormat="1" ht="15" hidden="1">
      <c r="A46" s="40" t="s">
        <v>136</v>
      </c>
      <c r="E46" s="118"/>
      <c r="F46" s="81"/>
      <c r="G46" s="135">
        <v>0</v>
      </c>
      <c r="H46" s="22"/>
      <c r="I46" s="26"/>
      <c r="J46" s="22"/>
    </row>
    <row r="47" spans="1:10" s="10" customFormat="1" ht="15">
      <c r="A47" s="40" t="s">
        <v>31</v>
      </c>
      <c r="E47" s="118">
        <v>-166</v>
      </c>
      <c r="F47" s="81"/>
      <c r="G47" s="135">
        <v>106</v>
      </c>
      <c r="H47" s="22"/>
      <c r="I47" s="26"/>
      <c r="J47" s="22"/>
    </row>
    <row r="48" spans="1:10" s="10" customFormat="1" ht="15" hidden="1">
      <c r="A48" s="40" t="s">
        <v>112</v>
      </c>
      <c r="E48" s="118">
        <v>0</v>
      </c>
      <c r="F48" s="81"/>
      <c r="G48" s="135">
        <v>0</v>
      </c>
      <c r="H48" s="22"/>
      <c r="I48" s="26"/>
      <c r="J48" s="22"/>
    </row>
    <row r="49" spans="1:10" s="10" customFormat="1" ht="15" hidden="1">
      <c r="A49" s="40" t="s">
        <v>110</v>
      </c>
      <c r="E49" s="118">
        <v>0</v>
      </c>
      <c r="F49" s="81"/>
      <c r="G49" s="135">
        <v>0</v>
      </c>
      <c r="H49" s="22"/>
      <c r="I49" s="26"/>
      <c r="J49" s="22"/>
    </row>
    <row r="50" spans="5:10" s="10" customFormat="1" ht="5.25" customHeight="1">
      <c r="E50" s="118"/>
      <c r="F50" s="81"/>
      <c r="G50" s="135"/>
      <c r="H50" s="22"/>
      <c r="I50" s="26"/>
      <c r="J50" s="22"/>
    </row>
    <row r="51" spans="1:10" s="10" customFormat="1" ht="5.25" customHeight="1">
      <c r="A51" s="40"/>
      <c r="B51" s="40"/>
      <c r="E51" s="120"/>
      <c r="F51" s="81"/>
      <c r="G51" s="137"/>
      <c r="H51" s="22"/>
      <c r="I51" s="26"/>
      <c r="J51" s="22"/>
    </row>
    <row r="52" spans="1:10" s="10" customFormat="1" ht="15">
      <c r="A52" s="40" t="s">
        <v>126</v>
      </c>
      <c r="E52" s="118">
        <f>SUM(E45:E51)</f>
        <v>-166</v>
      </c>
      <c r="F52" s="81"/>
      <c r="G52" s="135">
        <f>SUM(G45:G51)</f>
        <v>18</v>
      </c>
      <c r="H52" s="22"/>
      <c r="I52" s="26"/>
      <c r="J52" s="22"/>
    </row>
    <row r="53" spans="1:10" s="10" customFormat="1" ht="5.25" customHeight="1">
      <c r="A53" s="40"/>
      <c r="B53" s="40"/>
      <c r="E53" s="119"/>
      <c r="F53" s="81"/>
      <c r="G53" s="136"/>
      <c r="H53" s="22"/>
      <c r="I53" s="26"/>
      <c r="J53" s="22"/>
    </row>
    <row r="54" spans="1:10" s="10" customFormat="1" ht="5.25" customHeight="1">
      <c r="A54" s="40"/>
      <c r="B54" s="40"/>
      <c r="E54" s="118"/>
      <c r="F54" s="81"/>
      <c r="G54" s="135"/>
      <c r="H54" s="22"/>
      <c r="I54" s="26"/>
      <c r="J54" s="22"/>
    </row>
    <row r="55" spans="1:10" s="10" customFormat="1" ht="15">
      <c r="A55" s="38" t="s">
        <v>32</v>
      </c>
      <c r="B55" s="40"/>
      <c r="E55" s="118"/>
      <c r="F55" s="81"/>
      <c r="G55" s="135"/>
      <c r="H55" s="22"/>
      <c r="I55" s="26"/>
      <c r="J55" s="22"/>
    </row>
    <row r="56" spans="1:10" s="10" customFormat="1" ht="4.5" customHeight="1">
      <c r="A56" s="38"/>
      <c r="B56" s="40"/>
      <c r="E56" s="118"/>
      <c r="F56" s="81"/>
      <c r="G56" s="135"/>
      <c r="H56" s="22"/>
      <c r="I56" s="26"/>
      <c r="J56" s="22"/>
    </row>
    <row r="57" spans="1:10" s="10" customFormat="1" ht="15" hidden="1">
      <c r="A57" s="40" t="s">
        <v>111</v>
      </c>
      <c r="B57" s="40"/>
      <c r="E57" s="118">
        <v>0</v>
      </c>
      <c r="F57" s="81"/>
      <c r="G57" s="135">
        <v>0</v>
      </c>
      <c r="H57" s="22"/>
      <c r="I57" s="26"/>
      <c r="J57" s="22"/>
    </row>
    <row r="58" spans="1:10" s="10" customFormat="1" ht="15">
      <c r="A58" s="40" t="s">
        <v>156</v>
      </c>
      <c r="E58" s="118">
        <v>-8</v>
      </c>
      <c r="F58" s="81"/>
      <c r="G58" s="135">
        <v>-38</v>
      </c>
      <c r="H58" s="22"/>
      <c r="I58" s="26"/>
      <c r="J58" s="22"/>
    </row>
    <row r="59" spans="1:10" s="10" customFormat="1" ht="15">
      <c r="A59" s="40" t="s">
        <v>118</v>
      </c>
      <c r="E59" s="118">
        <v>-451</v>
      </c>
      <c r="F59" s="81"/>
      <c r="G59" s="135">
        <v>-570</v>
      </c>
      <c r="H59" s="22"/>
      <c r="I59" s="26"/>
      <c r="J59" s="22"/>
    </row>
    <row r="60" spans="1:10" s="10" customFormat="1" ht="15" hidden="1">
      <c r="A60" s="40" t="s">
        <v>113</v>
      </c>
      <c r="E60" s="118">
        <v>0</v>
      </c>
      <c r="F60" s="81"/>
      <c r="G60" s="135">
        <v>0</v>
      </c>
      <c r="H60" s="22"/>
      <c r="I60" s="26"/>
      <c r="J60" s="22"/>
    </row>
    <row r="61" spans="1:10" s="10" customFormat="1" ht="15" hidden="1">
      <c r="A61" s="40" t="s">
        <v>114</v>
      </c>
      <c r="C61" s="27">
        <v>21</v>
      </c>
      <c r="E61" s="118">
        <v>0</v>
      </c>
      <c r="F61" s="81"/>
      <c r="G61" s="135">
        <v>0</v>
      </c>
      <c r="H61" s="22"/>
      <c r="I61" s="26"/>
      <c r="J61" s="22"/>
    </row>
    <row r="62" spans="1:10" s="10" customFormat="1" ht="15" hidden="1">
      <c r="A62" s="114" t="s">
        <v>102</v>
      </c>
      <c r="B62" s="99"/>
      <c r="C62" s="27"/>
      <c r="E62" s="118">
        <v>0</v>
      </c>
      <c r="F62" s="81"/>
      <c r="G62" s="135">
        <v>0</v>
      </c>
      <c r="H62" s="22"/>
      <c r="I62" s="26"/>
      <c r="J62" s="22"/>
    </row>
    <row r="63" spans="1:10" s="10" customFormat="1" ht="15">
      <c r="A63" s="40" t="s">
        <v>120</v>
      </c>
      <c r="C63" s="27"/>
      <c r="E63" s="118">
        <v>-414</v>
      </c>
      <c r="F63" s="81"/>
      <c r="G63" s="135">
        <v>-97</v>
      </c>
      <c r="H63" s="22"/>
      <c r="I63" s="26"/>
      <c r="J63" s="22"/>
    </row>
    <row r="64" spans="1:10" s="10" customFormat="1" ht="6" customHeight="1">
      <c r="A64" s="40"/>
      <c r="E64" s="119"/>
      <c r="F64" s="81"/>
      <c r="G64" s="136"/>
      <c r="H64" s="22"/>
      <c r="I64" s="26"/>
      <c r="J64" s="22"/>
    </row>
    <row r="65" spans="1:10" s="10" customFormat="1" ht="6" customHeight="1">
      <c r="A65" s="40"/>
      <c r="E65" s="118"/>
      <c r="F65" s="81"/>
      <c r="G65" s="135"/>
      <c r="H65" s="22"/>
      <c r="I65" s="26"/>
      <c r="J65" s="22"/>
    </row>
    <row r="66" spans="1:10" s="10" customFormat="1" ht="15">
      <c r="A66" s="40" t="s">
        <v>125</v>
      </c>
      <c r="E66" s="110">
        <f>SUM(E57:E64)</f>
        <v>-873</v>
      </c>
      <c r="F66" s="81"/>
      <c r="G66" s="134">
        <f>SUM(G57:G64)</f>
        <v>-705</v>
      </c>
      <c r="H66" s="22"/>
      <c r="I66" s="22"/>
      <c r="J66" s="22"/>
    </row>
    <row r="67" spans="1:10" s="10" customFormat="1" ht="7.5" customHeight="1">
      <c r="A67" s="40"/>
      <c r="B67" s="40"/>
      <c r="E67" s="119"/>
      <c r="F67" s="81"/>
      <c r="G67" s="136"/>
      <c r="H67" s="22"/>
      <c r="I67" s="22"/>
      <c r="J67" s="22"/>
    </row>
    <row r="68" spans="1:10" s="10" customFormat="1" ht="4.5" customHeight="1">
      <c r="A68" s="40"/>
      <c r="B68" s="40"/>
      <c r="E68" s="118"/>
      <c r="F68" s="81"/>
      <c r="G68" s="135"/>
      <c r="H68" s="22"/>
      <c r="I68" s="22"/>
      <c r="J68" s="22"/>
    </row>
    <row r="69" spans="1:10" s="10" customFormat="1" ht="15">
      <c r="A69" s="37" t="s">
        <v>97</v>
      </c>
      <c r="B69" s="40"/>
      <c r="E69" s="118">
        <f>E40+E52+E66</f>
        <v>4777</v>
      </c>
      <c r="F69" s="81">
        <f>F40+F52+F66</f>
        <v>0</v>
      </c>
      <c r="G69" s="135">
        <f>G40+G52+G66</f>
        <v>15342</v>
      </c>
      <c r="H69" s="22"/>
      <c r="I69" s="22"/>
      <c r="J69" s="22"/>
    </row>
    <row r="70" spans="1:10" s="10" customFormat="1" ht="15">
      <c r="A70" s="37" t="s">
        <v>98</v>
      </c>
      <c r="B70" s="40"/>
      <c r="E70" s="118">
        <v>-11</v>
      </c>
      <c r="F70" s="81"/>
      <c r="G70" s="135">
        <v>15</v>
      </c>
      <c r="H70" s="22"/>
      <c r="I70" s="22"/>
      <c r="J70" s="22"/>
    </row>
    <row r="71" spans="1:10" s="10" customFormat="1" ht="15">
      <c r="A71" s="38" t="s">
        <v>105</v>
      </c>
      <c r="B71" s="40"/>
      <c r="E71" s="118">
        <v>-45726</v>
      </c>
      <c r="F71" s="81"/>
      <c r="G71" s="135">
        <v>-30570</v>
      </c>
      <c r="H71" s="22"/>
      <c r="I71" s="22"/>
      <c r="J71" s="22"/>
    </row>
    <row r="72" spans="1:10" s="10" customFormat="1" ht="6.75" customHeight="1">
      <c r="A72" s="38"/>
      <c r="B72" s="37"/>
      <c r="E72" s="119"/>
      <c r="F72" s="81"/>
      <c r="G72" s="136"/>
      <c r="H72" s="22"/>
      <c r="I72" s="26"/>
      <c r="J72" s="22"/>
    </row>
    <row r="73" spans="1:10" s="10" customFormat="1" ht="6" customHeight="1">
      <c r="A73" s="38" t="s">
        <v>38</v>
      </c>
      <c r="B73" s="40" t="s">
        <v>38</v>
      </c>
      <c r="E73" s="118"/>
      <c r="F73" s="81"/>
      <c r="G73" s="135"/>
      <c r="H73" s="22"/>
      <c r="I73" s="26"/>
      <c r="J73" s="22"/>
    </row>
    <row r="74" spans="1:10" s="10" customFormat="1" ht="15">
      <c r="A74" s="38" t="s">
        <v>106</v>
      </c>
      <c r="B74" s="37"/>
      <c r="E74" s="118">
        <f>SUM(E69:E71)</f>
        <v>-40960</v>
      </c>
      <c r="F74" s="81"/>
      <c r="G74" s="135">
        <f>SUM(G69:G71)</f>
        <v>-15213</v>
      </c>
      <c r="H74" s="22"/>
      <c r="I74" s="26"/>
      <c r="J74" s="22"/>
    </row>
    <row r="75" spans="1:10" s="10" customFormat="1" ht="6.75" customHeight="1" thickBot="1">
      <c r="A75" s="40"/>
      <c r="E75" s="121"/>
      <c r="F75" s="81"/>
      <c r="G75" s="138"/>
      <c r="H75" s="22"/>
      <c r="I75" s="26"/>
      <c r="J75" s="22"/>
    </row>
    <row r="76" spans="1:10" s="10" customFormat="1" ht="6" customHeight="1">
      <c r="A76" s="40"/>
      <c r="E76" s="118"/>
      <c r="F76" s="81"/>
      <c r="G76" s="135"/>
      <c r="H76" s="22"/>
      <c r="I76" s="26"/>
      <c r="J76" s="22"/>
    </row>
    <row r="77" spans="1:10" s="10" customFormat="1" ht="15">
      <c r="A77" s="40" t="s">
        <v>86</v>
      </c>
      <c r="E77" s="118"/>
      <c r="F77" s="81"/>
      <c r="G77" s="135"/>
      <c r="H77" s="22"/>
      <c r="I77" s="26"/>
      <c r="J77" s="22"/>
    </row>
    <row r="78" spans="1:7" s="10" customFormat="1" ht="7.5" customHeight="1">
      <c r="A78" s="40"/>
      <c r="E78" s="122"/>
      <c r="F78" s="73"/>
      <c r="G78" s="139"/>
    </row>
    <row r="79" spans="1:14" s="10" customFormat="1" ht="15">
      <c r="A79" s="40"/>
      <c r="B79" s="10" t="s">
        <v>5</v>
      </c>
      <c r="E79" s="123">
        <v>1402</v>
      </c>
      <c r="F79" s="75"/>
      <c r="G79" s="140">
        <v>1533</v>
      </c>
      <c r="I79" s="11"/>
      <c r="J79" s="11"/>
      <c r="N79" s="64">
        <f>+E79-'BS'!E39-'BS'!E40</f>
        <v>0</v>
      </c>
    </row>
    <row r="80" spans="2:14" s="10" customFormat="1" ht="15.75" customHeight="1">
      <c r="B80" s="28" t="s">
        <v>87</v>
      </c>
      <c r="C80" s="28"/>
      <c r="D80" s="28"/>
      <c r="E80" s="123">
        <v>23665</v>
      </c>
      <c r="F80" s="45"/>
      <c r="G80" s="140">
        <v>25337</v>
      </c>
      <c r="H80" s="41"/>
      <c r="I80" s="41"/>
      <c r="J80" s="41"/>
      <c r="N80" s="64">
        <f>+E80-'BS'!E38</f>
        <v>0</v>
      </c>
    </row>
    <row r="81" spans="2:14" s="10" customFormat="1" ht="15">
      <c r="B81" s="42" t="s">
        <v>62</v>
      </c>
      <c r="C81" s="42"/>
      <c r="D81" s="42"/>
      <c r="E81" s="124">
        <v>-42362</v>
      </c>
      <c r="F81" s="44"/>
      <c r="G81" s="141">
        <v>-16746</v>
      </c>
      <c r="H81" s="42"/>
      <c r="I81" s="43"/>
      <c r="J81" s="42"/>
      <c r="N81" s="64">
        <f>+E81+'BS'!E49</f>
        <v>0</v>
      </c>
    </row>
    <row r="82" spans="2:10" s="10" customFormat="1" ht="5.25" customHeight="1">
      <c r="B82" s="42"/>
      <c r="C82" s="42"/>
      <c r="D82" s="42"/>
      <c r="E82" s="125"/>
      <c r="F82" s="44"/>
      <c r="G82" s="142"/>
      <c r="H82" s="42"/>
      <c r="I82" s="43"/>
      <c r="J82" s="42"/>
    </row>
    <row r="83" spans="2:10" s="10" customFormat="1" ht="6" customHeight="1">
      <c r="B83" s="42"/>
      <c r="C83" s="42"/>
      <c r="D83" s="42"/>
      <c r="E83" s="124"/>
      <c r="F83" s="44"/>
      <c r="G83" s="141"/>
      <c r="H83" s="42"/>
      <c r="I83" s="43"/>
      <c r="J83" s="42"/>
    </row>
    <row r="84" spans="2:12" s="10" customFormat="1" ht="15">
      <c r="B84" s="42"/>
      <c r="C84" s="42"/>
      <c r="D84" s="42"/>
      <c r="E84" s="124">
        <f>SUM(E79:E81)</f>
        <v>-17295</v>
      </c>
      <c r="F84" s="44"/>
      <c r="G84" s="141">
        <f>SUM(G79:G81)</f>
        <v>10124</v>
      </c>
      <c r="H84" s="42"/>
      <c r="I84" s="43"/>
      <c r="J84" s="42"/>
      <c r="L84" s="64" t="e">
        <f>#REF!-#REF!</f>
        <v>#REF!</v>
      </c>
    </row>
    <row r="85" spans="2:12" s="10" customFormat="1" ht="15">
      <c r="B85" s="42" t="s">
        <v>88</v>
      </c>
      <c r="C85" s="42"/>
      <c r="D85" s="42"/>
      <c r="E85" s="93">
        <f>-E80</f>
        <v>-23665</v>
      </c>
      <c r="F85" s="21"/>
      <c r="G85" s="143">
        <v>-25337</v>
      </c>
      <c r="H85" s="42"/>
      <c r="I85" s="43"/>
      <c r="J85" s="42"/>
      <c r="L85" s="64"/>
    </row>
    <row r="86" spans="2:12" s="10" customFormat="1" ht="6" customHeight="1">
      <c r="B86" s="42"/>
      <c r="C86" s="42"/>
      <c r="D86" s="42"/>
      <c r="E86" s="95"/>
      <c r="F86" s="21"/>
      <c r="G86" s="144"/>
      <c r="H86" s="42"/>
      <c r="I86" s="43"/>
      <c r="J86" s="42"/>
      <c r="L86" s="64"/>
    </row>
    <row r="87" spans="2:12" s="10" customFormat="1" ht="6" customHeight="1">
      <c r="B87" s="42"/>
      <c r="C87" s="42"/>
      <c r="D87" s="42"/>
      <c r="E87" s="93"/>
      <c r="F87" s="21"/>
      <c r="G87" s="143"/>
      <c r="H87" s="42"/>
      <c r="I87" s="43"/>
      <c r="J87" s="42"/>
      <c r="L87" s="64"/>
    </row>
    <row r="88" spans="2:12" s="10" customFormat="1" ht="15">
      <c r="B88" s="42"/>
      <c r="C88" s="42"/>
      <c r="D88" s="42"/>
      <c r="E88" s="124">
        <f>SUM(E84:E85)</f>
        <v>-40960</v>
      </c>
      <c r="F88" s="44"/>
      <c r="G88" s="141">
        <f>SUM(G84:G85)</f>
        <v>-15213</v>
      </c>
      <c r="H88" s="42"/>
      <c r="I88" s="43"/>
      <c r="J88" s="42"/>
      <c r="L88" s="64"/>
    </row>
    <row r="89" spans="2:10" s="10" customFormat="1" ht="6" customHeight="1" thickBot="1">
      <c r="B89" s="42"/>
      <c r="C89" s="42"/>
      <c r="D89" s="42"/>
      <c r="E89" s="126"/>
      <c r="F89" s="44"/>
      <c r="G89" s="145"/>
      <c r="H89" s="42"/>
      <c r="I89" s="43"/>
      <c r="J89" s="42"/>
    </row>
    <row r="90" spans="1:10" s="10" customFormat="1" ht="6.75" customHeight="1">
      <c r="A90" s="1"/>
      <c r="B90" s="1"/>
      <c r="C90" s="2"/>
      <c r="D90" s="2"/>
      <c r="E90" s="115"/>
      <c r="F90" s="75"/>
      <c r="G90" s="129"/>
      <c r="H90" s="3"/>
      <c r="I90" s="3"/>
      <c r="J90" s="3"/>
    </row>
    <row r="91" spans="1:14" s="10" customFormat="1" ht="33.75" customHeight="1">
      <c r="A91" s="179" t="s">
        <v>161</v>
      </c>
      <c r="B91" s="179"/>
      <c r="C91" s="179"/>
      <c r="D91" s="179"/>
      <c r="E91" s="179"/>
      <c r="F91" s="179"/>
      <c r="G91" s="179"/>
      <c r="H91" s="66"/>
      <c r="I91" s="66"/>
      <c r="J91" s="66"/>
      <c r="K91" s="66"/>
      <c r="L91" s="66"/>
      <c r="M91" s="66"/>
      <c r="N91" s="66"/>
    </row>
    <row r="92" spans="1:14" s="10" customFormat="1" ht="7.5" customHeight="1">
      <c r="A92" s="28"/>
      <c r="B92" s="28"/>
      <c r="C92" s="28"/>
      <c r="D92" s="28"/>
      <c r="E92" s="28"/>
      <c r="F92" s="28"/>
      <c r="G92" s="28"/>
      <c r="H92" s="66"/>
      <c r="I92" s="66"/>
      <c r="J92" s="66"/>
      <c r="K92" s="66"/>
      <c r="L92" s="66"/>
      <c r="M92" s="66"/>
      <c r="N92" s="66"/>
    </row>
    <row r="93" spans="1:14" s="10" customFormat="1" ht="7.5" customHeight="1">
      <c r="A93" s="28"/>
      <c r="B93" s="28"/>
      <c r="C93" s="28"/>
      <c r="D93" s="28"/>
      <c r="E93" s="28"/>
      <c r="F93" s="41"/>
      <c r="G93" s="28"/>
      <c r="H93" s="66"/>
      <c r="I93" s="66"/>
      <c r="J93" s="66"/>
      <c r="K93" s="66"/>
      <c r="L93" s="66"/>
      <c r="M93" s="66"/>
      <c r="N93" s="66"/>
    </row>
    <row r="94" spans="1:7" s="10" customFormat="1" ht="15">
      <c r="A94" s="10" t="str">
        <f>+'BS'!A94</f>
        <v>The notes set out on pages 5 to 16 form an integral part of the interim financial report.</v>
      </c>
      <c r="E94" s="73"/>
      <c r="F94" s="73"/>
      <c r="G94" s="73"/>
    </row>
    <row r="95" spans="1:11" s="10" customFormat="1" ht="9" customHeight="1">
      <c r="A95" s="48"/>
      <c r="B95" s="48"/>
      <c r="C95" s="48"/>
      <c r="D95" s="48"/>
      <c r="E95" s="74"/>
      <c r="F95" s="74"/>
      <c r="G95" s="74"/>
      <c r="K95" s="48"/>
    </row>
    <row r="96" spans="1:10" s="10" customFormat="1" ht="15">
      <c r="A96" s="47" t="str">
        <f>+'IS'!A79</f>
        <v>PCB Financial Report For First Quarter Ended 31.03.2010</v>
      </c>
      <c r="B96" s="20"/>
      <c r="C96" s="20"/>
      <c r="D96" s="20"/>
      <c r="E96" s="68" t="s">
        <v>38</v>
      </c>
      <c r="F96" s="69"/>
      <c r="G96" s="113" t="s">
        <v>155</v>
      </c>
      <c r="H96" s="20"/>
      <c r="I96" s="20"/>
      <c r="J96" s="20"/>
    </row>
    <row r="97" spans="5:7" s="10" customFormat="1" ht="15">
      <c r="E97" s="73"/>
      <c r="F97" s="73"/>
      <c r="G97" s="73"/>
    </row>
    <row r="98" spans="5:10" s="10" customFormat="1" ht="15">
      <c r="E98" s="8"/>
      <c r="F98" s="8"/>
      <c r="G98" s="8"/>
      <c r="H98" s="9"/>
      <c r="I98" s="11"/>
      <c r="J98" s="8"/>
    </row>
    <row r="99" spans="5:10" s="10" customFormat="1" ht="15">
      <c r="E99" s="75"/>
      <c r="F99" s="75"/>
      <c r="G99" s="75"/>
      <c r="I99" s="13"/>
      <c r="J99" s="11"/>
    </row>
    <row r="100" spans="5:10" s="10" customFormat="1" ht="15">
      <c r="E100" s="75"/>
      <c r="F100" s="75"/>
      <c r="G100" s="75"/>
      <c r="I100" s="14"/>
      <c r="J100" s="11"/>
    </row>
    <row r="101" spans="5:10" s="10" customFormat="1" ht="15">
      <c r="E101" s="75"/>
      <c r="F101" s="75"/>
      <c r="G101" s="75"/>
      <c r="I101" s="11"/>
      <c r="J101" s="11"/>
    </row>
    <row r="102" spans="1:10" s="10" customFormat="1" ht="15">
      <c r="A102" s="12"/>
      <c r="B102" s="12"/>
      <c r="E102" s="75"/>
      <c r="F102" s="75"/>
      <c r="G102" s="75"/>
      <c r="I102" s="13"/>
      <c r="J102" s="11"/>
    </row>
    <row r="103" spans="1:10" s="10" customFormat="1" ht="15">
      <c r="A103" s="12"/>
      <c r="B103" s="12"/>
      <c r="E103" s="75"/>
      <c r="F103" s="75"/>
      <c r="G103" s="75"/>
      <c r="I103" s="11"/>
      <c r="J103" s="11"/>
    </row>
    <row r="104" spans="5:10" s="10" customFormat="1" ht="15">
      <c r="E104" s="75"/>
      <c r="F104" s="75"/>
      <c r="G104" s="75"/>
      <c r="I104" s="11"/>
      <c r="J104" s="11"/>
    </row>
    <row r="105" spans="5:10" s="10" customFormat="1" ht="15">
      <c r="E105" s="75"/>
      <c r="F105" s="75"/>
      <c r="G105" s="75"/>
      <c r="I105" s="11"/>
      <c r="J105" s="11"/>
    </row>
    <row r="106" spans="5:10" s="10" customFormat="1" ht="15">
      <c r="E106" s="75"/>
      <c r="F106" s="75"/>
      <c r="G106" s="75"/>
      <c r="I106" s="11"/>
      <c r="J106" s="11"/>
    </row>
    <row r="107" spans="5:10" s="10" customFormat="1" ht="15">
      <c r="E107" s="75"/>
      <c r="F107" s="75"/>
      <c r="G107" s="75"/>
      <c r="I107" s="3"/>
      <c r="J107" s="11"/>
    </row>
    <row r="108" spans="5:10" s="10" customFormat="1" ht="15">
      <c r="E108" s="75"/>
      <c r="F108" s="75"/>
      <c r="G108" s="75"/>
      <c r="I108" s="11"/>
      <c r="J108" s="11"/>
    </row>
    <row r="109" spans="5:10" s="10" customFormat="1" ht="15">
      <c r="E109" s="75"/>
      <c r="F109" s="75"/>
      <c r="G109" s="75"/>
      <c r="I109" s="5"/>
      <c r="J109" s="11"/>
    </row>
    <row r="110" spans="5:10" s="10" customFormat="1" ht="15">
      <c r="E110" s="75"/>
      <c r="F110" s="75"/>
      <c r="G110" s="75"/>
      <c r="I110" s="3"/>
      <c r="J110" s="11"/>
    </row>
    <row r="111" spans="1:10" s="10" customFormat="1" ht="15">
      <c r="A111" s="12"/>
      <c r="B111" s="12"/>
      <c r="E111" s="75"/>
      <c r="F111" s="75"/>
      <c r="G111" s="75"/>
      <c r="I111" s="3"/>
      <c r="J111" s="11"/>
    </row>
    <row r="112" spans="1:10" s="10" customFormat="1" ht="15">
      <c r="A112" s="12"/>
      <c r="B112" s="12"/>
      <c r="E112" s="75"/>
      <c r="F112" s="75"/>
      <c r="G112" s="75"/>
      <c r="I112" s="3"/>
      <c r="J112" s="11"/>
    </row>
    <row r="113" spans="5:10" s="10" customFormat="1" ht="15">
      <c r="E113" s="75"/>
      <c r="F113" s="75"/>
      <c r="G113" s="75"/>
      <c r="I113" s="3"/>
      <c r="J113" s="11"/>
    </row>
    <row r="114" spans="5:10" s="10" customFormat="1" ht="15">
      <c r="E114" s="75"/>
      <c r="F114" s="75"/>
      <c r="G114" s="75"/>
      <c r="I114" s="3"/>
      <c r="J114" s="11"/>
    </row>
    <row r="115" spans="5:10" s="10" customFormat="1" ht="15">
      <c r="E115" s="75"/>
      <c r="F115" s="75"/>
      <c r="G115" s="75"/>
      <c r="I115" s="3"/>
      <c r="J115" s="11"/>
    </row>
    <row r="116" spans="5:10" s="10" customFormat="1" ht="15">
      <c r="E116" s="75"/>
      <c r="F116" s="75"/>
      <c r="G116" s="75"/>
      <c r="I116" s="3"/>
      <c r="J116" s="11"/>
    </row>
    <row r="117" spans="5:10" s="10" customFormat="1" ht="15">
      <c r="E117" s="75"/>
      <c r="F117" s="75"/>
      <c r="G117" s="75"/>
      <c r="I117" s="3"/>
      <c r="J117" s="11"/>
    </row>
    <row r="118" spans="5:10" s="10" customFormat="1" ht="15">
      <c r="E118" s="75"/>
      <c r="F118" s="75"/>
      <c r="G118" s="75"/>
      <c r="I118" s="3"/>
      <c r="J118" s="11"/>
    </row>
    <row r="119" spans="5:10" s="10" customFormat="1" ht="15">
      <c r="E119" s="75"/>
      <c r="F119" s="75"/>
      <c r="G119" s="75"/>
      <c r="I119" s="3"/>
      <c r="J119" s="11"/>
    </row>
    <row r="120" spans="5:10" s="10" customFormat="1" ht="15">
      <c r="E120" s="75"/>
      <c r="F120" s="75"/>
      <c r="G120" s="75"/>
      <c r="I120" s="3"/>
      <c r="J120" s="11"/>
    </row>
    <row r="121" spans="5:10" s="10" customFormat="1" ht="15">
      <c r="E121" s="75"/>
      <c r="F121" s="75"/>
      <c r="G121" s="75"/>
      <c r="I121" s="3"/>
      <c r="J121" s="11"/>
    </row>
    <row r="122" spans="5:10" s="10" customFormat="1" ht="15">
      <c r="E122" s="75"/>
      <c r="F122" s="75"/>
      <c r="G122" s="75"/>
      <c r="I122" s="3"/>
      <c r="J122" s="11"/>
    </row>
    <row r="123" spans="5:10" s="10" customFormat="1" ht="15">
      <c r="E123" s="75"/>
      <c r="F123" s="75"/>
      <c r="G123" s="75"/>
      <c r="I123" s="3"/>
      <c r="J123" s="11"/>
    </row>
    <row r="124" spans="5:10" s="10" customFormat="1" ht="15">
      <c r="E124" s="75"/>
      <c r="F124" s="75"/>
      <c r="G124" s="75"/>
      <c r="I124" s="3"/>
      <c r="J124" s="11"/>
    </row>
    <row r="125" spans="5:10" s="10" customFormat="1" ht="15">
      <c r="E125" s="75"/>
      <c r="F125" s="75"/>
      <c r="G125" s="75"/>
      <c r="I125" s="3"/>
      <c r="J125" s="11"/>
    </row>
    <row r="126" spans="5:10" s="10" customFormat="1" ht="15">
      <c r="E126" s="75"/>
      <c r="F126" s="75"/>
      <c r="G126" s="75"/>
      <c r="I126" s="3"/>
      <c r="J126" s="11"/>
    </row>
    <row r="127" spans="5:10" s="10" customFormat="1" ht="15">
      <c r="E127" s="75"/>
      <c r="F127" s="75"/>
      <c r="G127" s="75"/>
      <c r="I127" s="3"/>
      <c r="J127" s="11"/>
    </row>
    <row r="128" spans="5:10" s="10" customFormat="1" ht="15">
      <c r="E128" s="75"/>
      <c r="F128" s="75"/>
      <c r="G128" s="75"/>
      <c r="I128" s="3"/>
      <c r="J128" s="11"/>
    </row>
    <row r="129" spans="5:10" s="10" customFormat="1" ht="15">
      <c r="E129" s="75"/>
      <c r="F129" s="75"/>
      <c r="G129" s="75"/>
      <c r="I129" s="6"/>
      <c r="J129" s="11"/>
    </row>
    <row r="130" spans="5:10" s="10" customFormat="1" ht="15">
      <c r="E130" s="75"/>
      <c r="F130" s="75"/>
      <c r="G130" s="75"/>
      <c r="I130" s="3"/>
      <c r="J130" s="11"/>
    </row>
    <row r="131" spans="5:10" s="10" customFormat="1" ht="15">
      <c r="E131" s="75"/>
      <c r="F131" s="75"/>
      <c r="G131" s="75"/>
      <c r="I131" s="3"/>
      <c r="J131" s="11"/>
    </row>
    <row r="132" spans="5:10" s="10" customFormat="1" ht="15">
      <c r="E132" s="75"/>
      <c r="F132" s="75"/>
      <c r="G132" s="75"/>
      <c r="I132" s="3"/>
      <c r="J132" s="11"/>
    </row>
    <row r="133" spans="5:10" s="10" customFormat="1" ht="15">
      <c r="E133" s="75"/>
      <c r="F133" s="75"/>
      <c r="G133" s="75"/>
      <c r="I133" s="3"/>
      <c r="J133" s="11"/>
    </row>
    <row r="134" spans="5:10" s="10" customFormat="1" ht="15">
      <c r="E134" s="75"/>
      <c r="F134" s="75"/>
      <c r="G134" s="75"/>
      <c r="I134" s="7"/>
      <c r="J134" s="11"/>
    </row>
    <row r="135" spans="5:10" s="10" customFormat="1" ht="15">
      <c r="E135" s="75"/>
      <c r="F135" s="75"/>
      <c r="G135" s="75"/>
      <c r="I135" s="3"/>
      <c r="J135" s="11"/>
    </row>
    <row r="136" spans="5:10" s="10" customFormat="1" ht="15">
      <c r="E136" s="75"/>
      <c r="F136" s="75"/>
      <c r="G136" s="75"/>
      <c r="I136" s="3"/>
      <c r="J136" s="11"/>
    </row>
    <row r="137" spans="5:10" s="10" customFormat="1" ht="15">
      <c r="E137" s="75"/>
      <c r="F137" s="75"/>
      <c r="G137" s="75"/>
      <c r="I137" s="7"/>
      <c r="J137" s="11"/>
    </row>
    <row r="138" spans="5:10" s="10" customFormat="1" ht="15">
      <c r="E138" s="75"/>
      <c r="F138" s="75"/>
      <c r="G138" s="75"/>
      <c r="I138" s="3"/>
      <c r="J138" s="11"/>
    </row>
    <row r="139" spans="5:10" s="10" customFormat="1" ht="15">
      <c r="E139" s="75"/>
      <c r="F139" s="75"/>
      <c r="G139" s="75"/>
      <c r="I139" s="3"/>
      <c r="J139" s="11"/>
    </row>
    <row r="140" spans="5:10" s="10" customFormat="1" ht="15">
      <c r="E140" s="75"/>
      <c r="F140" s="75"/>
      <c r="G140" s="75"/>
      <c r="I140" s="3"/>
      <c r="J140" s="11"/>
    </row>
    <row r="141" spans="5:10" s="10" customFormat="1" ht="15">
      <c r="E141" s="75"/>
      <c r="F141" s="75"/>
      <c r="G141" s="75"/>
      <c r="I141" s="3"/>
      <c r="J141" s="11"/>
    </row>
    <row r="142" spans="5:10" s="10" customFormat="1" ht="15">
      <c r="E142" s="75"/>
      <c r="F142" s="75"/>
      <c r="G142" s="75"/>
      <c r="I142" s="3"/>
      <c r="J142" s="11"/>
    </row>
    <row r="143" spans="5:10" s="10" customFormat="1" ht="15">
      <c r="E143" s="75"/>
      <c r="F143" s="75"/>
      <c r="G143" s="75"/>
      <c r="I143" s="3"/>
      <c r="J143" s="11"/>
    </row>
    <row r="144" spans="5:10" s="10" customFormat="1" ht="15">
      <c r="E144" s="75"/>
      <c r="F144" s="75"/>
      <c r="G144" s="75"/>
      <c r="I144" s="3"/>
      <c r="J144" s="11"/>
    </row>
    <row r="145" spans="5:10" s="10" customFormat="1" ht="15">
      <c r="E145" s="75"/>
      <c r="F145" s="75"/>
      <c r="G145" s="75"/>
      <c r="I145" s="3"/>
      <c r="J145" s="11"/>
    </row>
    <row r="146" spans="5:10" s="10" customFormat="1" ht="15">
      <c r="E146" s="75"/>
      <c r="F146" s="75"/>
      <c r="G146" s="75"/>
      <c r="I146" s="3"/>
      <c r="J146" s="11"/>
    </row>
    <row r="147" spans="5:10" s="10" customFormat="1" ht="15">
      <c r="E147" s="75"/>
      <c r="F147" s="75"/>
      <c r="G147" s="75"/>
      <c r="I147" s="3"/>
      <c r="J147" s="11"/>
    </row>
    <row r="148" spans="5:10" s="10" customFormat="1" ht="15">
      <c r="E148" s="75"/>
      <c r="F148" s="75"/>
      <c r="G148" s="75"/>
      <c r="I148" s="3"/>
      <c r="J148" s="11"/>
    </row>
    <row r="149" spans="5:10" s="10" customFormat="1" ht="15">
      <c r="E149" s="75"/>
      <c r="F149" s="75"/>
      <c r="G149" s="75"/>
      <c r="I149" s="3"/>
      <c r="J149" s="11"/>
    </row>
    <row r="150" spans="5:10" s="10" customFormat="1" ht="15">
      <c r="E150" s="75"/>
      <c r="F150" s="75"/>
      <c r="G150" s="75"/>
      <c r="I150" s="3"/>
      <c r="J150" s="11"/>
    </row>
    <row r="151" spans="5:10" s="10" customFormat="1" ht="15">
      <c r="E151" s="75"/>
      <c r="F151" s="75"/>
      <c r="G151" s="75"/>
      <c r="I151" s="3"/>
      <c r="J151" s="11"/>
    </row>
    <row r="152" spans="5:10" s="10" customFormat="1" ht="15">
      <c r="E152" s="75"/>
      <c r="F152" s="75"/>
      <c r="G152" s="75"/>
      <c r="I152" s="3"/>
      <c r="J152" s="11"/>
    </row>
    <row r="153" spans="5:10" s="10" customFormat="1" ht="15">
      <c r="E153" s="75"/>
      <c r="F153" s="75"/>
      <c r="G153" s="75"/>
      <c r="I153" s="3"/>
      <c r="J153" s="11"/>
    </row>
    <row r="154" spans="5:10" s="10" customFormat="1" ht="15">
      <c r="E154" s="75"/>
      <c r="F154" s="75"/>
      <c r="G154" s="75"/>
      <c r="I154" s="3"/>
      <c r="J154" s="11"/>
    </row>
    <row r="155" spans="5:10" s="10" customFormat="1" ht="15">
      <c r="E155" s="75"/>
      <c r="F155" s="75"/>
      <c r="G155" s="75"/>
      <c r="I155" s="3"/>
      <c r="J155" s="11"/>
    </row>
    <row r="156" spans="5:10" s="10" customFormat="1" ht="15">
      <c r="E156" s="75"/>
      <c r="F156" s="75"/>
      <c r="G156" s="75"/>
      <c r="I156" s="3"/>
      <c r="J156" s="11"/>
    </row>
    <row r="157" spans="5:10" s="10" customFormat="1" ht="15">
      <c r="E157" s="75"/>
      <c r="F157" s="75"/>
      <c r="G157" s="75"/>
      <c r="I157" s="3"/>
      <c r="J157" s="11"/>
    </row>
    <row r="158" spans="5:10" s="10" customFormat="1" ht="15">
      <c r="E158" s="75"/>
      <c r="F158" s="75"/>
      <c r="G158" s="75"/>
      <c r="I158" s="3"/>
      <c r="J158" s="11"/>
    </row>
    <row r="159" spans="5:10" s="10" customFormat="1" ht="15">
      <c r="E159" s="75"/>
      <c r="F159" s="75"/>
      <c r="G159" s="75"/>
      <c r="I159" s="3"/>
      <c r="J159" s="11"/>
    </row>
    <row r="160" spans="5:10" s="10" customFormat="1" ht="15">
      <c r="E160" s="75"/>
      <c r="F160" s="75"/>
      <c r="G160" s="75"/>
      <c r="I160" s="3"/>
      <c r="J160" s="11"/>
    </row>
    <row r="161" spans="5:10" s="10" customFormat="1" ht="15">
      <c r="E161" s="75"/>
      <c r="F161" s="75"/>
      <c r="G161" s="75"/>
      <c r="I161" s="3"/>
      <c r="J161" s="11"/>
    </row>
    <row r="162" spans="5:10" s="10" customFormat="1" ht="15">
      <c r="E162" s="75"/>
      <c r="F162" s="75"/>
      <c r="G162" s="75"/>
      <c r="I162" s="3"/>
      <c r="J162" s="11"/>
    </row>
    <row r="163" spans="5:10" s="10" customFormat="1" ht="15">
      <c r="E163" s="75"/>
      <c r="F163" s="75"/>
      <c r="G163" s="75"/>
      <c r="I163" s="3"/>
      <c r="J163" s="11"/>
    </row>
    <row r="164" spans="5:10" s="10" customFormat="1" ht="15">
      <c r="E164" s="75"/>
      <c r="F164" s="75"/>
      <c r="G164" s="75"/>
      <c r="I164" s="3"/>
      <c r="J164" s="11"/>
    </row>
    <row r="165" spans="5:10" s="10" customFormat="1" ht="15">
      <c r="E165" s="75"/>
      <c r="F165" s="75"/>
      <c r="G165" s="75"/>
      <c r="I165" s="3"/>
      <c r="J165" s="11"/>
    </row>
    <row r="166" spans="5:10" s="10" customFormat="1" ht="15">
      <c r="E166" s="75"/>
      <c r="F166" s="75"/>
      <c r="G166" s="75"/>
      <c r="I166" s="3"/>
      <c r="J166" s="11"/>
    </row>
    <row r="167" spans="5:10" s="10" customFormat="1" ht="15">
      <c r="E167" s="75"/>
      <c r="F167" s="75"/>
      <c r="G167" s="75"/>
      <c r="I167" s="3"/>
      <c r="J167" s="11"/>
    </row>
    <row r="168" spans="5:10" s="10" customFormat="1" ht="15">
      <c r="E168" s="75"/>
      <c r="F168" s="75"/>
      <c r="G168" s="75"/>
      <c r="I168" s="3"/>
      <c r="J168" s="11"/>
    </row>
    <row r="169" spans="5:10" s="10" customFormat="1" ht="15">
      <c r="E169" s="75"/>
      <c r="F169" s="75"/>
      <c r="G169" s="75"/>
      <c r="I169" s="3"/>
      <c r="J169" s="11"/>
    </row>
    <row r="170" spans="5:10" s="10" customFormat="1" ht="15">
      <c r="E170" s="75"/>
      <c r="F170" s="75"/>
      <c r="G170" s="75"/>
      <c r="I170" s="3"/>
      <c r="J170" s="11"/>
    </row>
    <row r="171" spans="5:10" s="10" customFormat="1" ht="15">
      <c r="E171" s="75"/>
      <c r="F171" s="75"/>
      <c r="G171" s="75"/>
      <c r="I171" s="3"/>
      <c r="J171" s="11"/>
    </row>
    <row r="172" spans="5:10" s="10" customFormat="1" ht="15">
      <c r="E172" s="75"/>
      <c r="F172" s="75"/>
      <c r="G172" s="75"/>
      <c r="I172" s="3"/>
      <c r="J172" s="11"/>
    </row>
    <row r="173" spans="5:10" s="10" customFormat="1" ht="15">
      <c r="E173" s="75"/>
      <c r="F173" s="75"/>
      <c r="G173" s="75"/>
      <c r="I173" s="3"/>
      <c r="J173" s="11"/>
    </row>
    <row r="174" spans="5:10" s="10" customFormat="1" ht="15">
      <c r="E174" s="75"/>
      <c r="F174" s="75"/>
      <c r="G174" s="75"/>
      <c r="I174" s="3"/>
      <c r="J174" s="11"/>
    </row>
    <row r="175" spans="5:10" s="10" customFormat="1" ht="15">
      <c r="E175" s="75"/>
      <c r="F175" s="75"/>
      <c r="G175" s="75"/>
      <c r="I175" s="3"/>
      <c r="J175" s="11"/>
    </row>
    <row r="176" spans="5:10" s="10" customFormat="1" ht="15">
      <c r="E176" s="75"/>
      <c r="F176" s="75"/>
      <c r="G176" s="75"/>
      <c r="I176" s="3"/>
      <c r="J176" s="11"/>
    </row>
    <row r="177" spans="5:10" s="10" customFormat="1" ht="15">
      <c r="E177" s="75"/>
      <c r="F177" s="75"/>
      <c r="G177" s="75"/>
      <c r="I177" s="3"/>
      <c r="J177" s="11"/>
    </row>
    <row r="178" spans="5:10" s="10" customFormat="1" ht="15">
      <c r="E178" s="75"/>
      <c r="F178" s="75"/>
      <c r="G178" s="75"/>
      <c r="I178" s="3"/>
      <c r="J178" s="11"/>
    </row>
    <row r="179" spans="5:10" s="10" customFormat="1" ht="15">
      <c r="E179" s="75"/>
      <c r="F179" s="75"/>
      <c r="G179" s="75"/>
      <c r="I179" s="3"/>
      <c r="J179" s="11"/>
    </row>
    <row r="180" spans="5:10" s="10" customFormat="1" ht="15">
      <c r="E180" s="75"/>
      <c r="F180" s="75"/>
      <c r="G180" s="75"/>
      <c r="I180" s="3"/>
      <c r="J180" s="11"/>
    </row>
    <row r="181" spans="5:10" s="10" customFormat="1" ht="15">
      <c r="E181" s="75"/>
      <c r="F181" s="75"/>
      <c r="G181" s="75"/>
      <c r="I181" s="3"/>
      <c r="J181" s="11"/>
    </row>
    <row r="182" spans="5:10" s="10" customFormat="1" ht="15">
      <c r="E182" s="75"/>
      <c r="F182" s="75"/>
      <c r="G182" s="75"/>
      <c r="I182" s="3"/>
      <c r="J182" s="11"/>
    </row>
    <row r="183" spans="5:10" s="10" customFormat="1" ht="15">
      <c r="E183" s="75"/>
      <c r="F183" s="75"/>
      <c r="G183" s="75"/>
      <c r="I183" s="3"/>
      <c r="J183" s="11"/>
    </row>
    <row r="184" spans="5:10" s="10" customFormat="1" ht="15">
      <c r="E184" s="75"/>
      <c r="F184" s="75"/>
      <c r="G184" s="75"/>
      <c r="I184" s="3"/>
      <c r="J184" s="11"/>
    </row>
    <row r="185" spans="5:10" s="10" customFormat="1" ht="15">
      <c r="E185" s="75"/>
      <c r="F185" s="75"/>
      <c r="G185" s="75"/>
      <c r="I185" s="3"/>
      <c r="J185" s="11"/>
    </row>
    <row r="186" spans="5:10" s="10" customFormat="1" ht="15">
      <c r="E186" s="75"/>
      <c r="F186" s="75"/>
      <c r="G186" s="75"/>
      <c r="I186" s="3"/>
      <c r="J186" s="11"/>
    </row>
    <row r="187" spans="5:10" s="10" customFormat="1" ht="15">
      <c r="E187" s="75"/>
      <c r="F187" s="75"/>
      <c r="G187" s="75"/>
      <c r="I187" s="3"/>
      <c r="J187" s="11"/>
    </row>
    <row r="188" spans="5:10" s="10" customFormat="1" ht="15">
      <c r="E188" s="75"/>
      <c r="F188" s="75"/>
      <c r="G188" s="75"/>
      <c r="I188" s="3"/>
      <c r="J188" s="11"/>
    </row>
    <row r="189" spans="5:10" s="10" customFormat="1" ht="15">
      <c r="E189" s="75"/>
      <c r="F189" s="75"/>
      <c r="G189" s="75"/>
      <c r="I189" s="3"/>
      <c r="J189" s="11"/>
    </row>
    <row r="190" spans="5:10" s="10" customFormat="1" ht="15">
      <c r="E190" s="75"/>
      <c r="F190" s="75"/>
      <c r="G190" s="75"/>
      <c r="I190" s="3"/>
      <c r="J190" s="11"/>
    </row>
    <row r="191" spans="5:10" s="10" customFormat="1" ht="15">
      <c r="E191" s="75"/>
      <c r="F191" s="75"/>
      <c r="G191" s="75"/>
      <c r="I191" s="3"/>
      <c r="J191" s="11"/>
    </row>
    <row r="192" spans="5:10" s="10" customFormat="1" ht="15">
      <c r="E192" s="75"/>
      <c r="F192" s="75"/>
      <c r="G192" s="75"/>
      <c r="I192" s="3"/>
      <c r="J192" s="11"/>
    </row>
    <row r="193" spans="5:10" s="10" customFormat="1" ht="15">
      <c r="E193" s="75"/>
      <c r="F193" s="75"/>
      <c r="G193" s="75"/>
      <c r="I193" s="3"/>
      <c r="J193" s="11"/>
    </row>
    <row r="194" spans="5:10" s="10" customFormat="1" ht="15">
      <c r="E194" s="75"/>
      <c r="F194" s="75"/>
      <c r="G194" s="75"/>
      <c r="I194" s="3"/>
      <c r="J194" s="11"/>
    </row>
    <row r="195" spans="5:10" s="10" customFormat="1" ht="15">
      <c r="E195" s="75"/>
      <c r="F195" s="75"/>
      <c r="G195" s="75"/>
      <c r="I195" s="3"/>
      <c r="J195" s="11"/>
    </row>
    <row r="196" spans="5:10" s="10" customFormat="1" ht="15">
      <c r="E196" s="75"/>
      <c r="F196" s="75"/>
      <c r="G196" s="75"/>
      <c r="I196" s="3"/>
      <c r="J196" s="11"/>
    </row>
    <row r="197" spans="5:10" s="10" customFormat="1" ht="15">
      <c r="E197" s="75"/>
      <c r="F197" s="75"/>
      <c r="G197" s="75"/>
      <c r="I197" s="3"/>
      <c r="J197" s="11"/>
    </row>
    <row r="198" spans="5:10" s="10" customFormat="1" ht="15">
      <c r="E198" s="75"/>
      <c r="F198" s="75"/>
      <c r="G198" s="75"/>
      <c r="I198" s="3"/>
      <c r="J198" s="11"/>
    </row>
    <row r="199" spans="5:10" s="10" customFormat="1" ht="15">
      <c r="E199" s="75"/>
      <c r="F199" s="75"/>
      <c r="G199" s="75"/>
      <c r="I199" s="3"/>
      <c r="J199" s="11"/>
    </row>
    <row r="200" spans="5:10" s="10" customFormat="1" ht="15">
      <c r="E200" s="75"/>
      <c r="F200" s="75"/>
      <c r="G200" s="75"/>
      <c r="I200" s="3"/>
      <c r="J200" s="11"/>
    </row>
    <row r="201" spans="5:10" s="10" customFormat="1" ht="15">
      <c r="E201" s="75"/>
      <c r="F201" s="75"/>
      <c r="G201" s="75"/>
      <c r="I201" s="3"/>
      <c r="J201" s="11"/>
    </row>
    <row r="202" spans="5:10" s="10" customFormat="1" ht="15">
      <c r="E202" s="75"/>
      <c r="F202" s="75"/>
      <c r="G202" s="75"/>
      <c r="I202" s="3"/>
      <c r="J202" s="11"/>
    </row>
    <row r="203" spans="5:10" s="10" customFormat="1" ht="15">
      <c r="E203" s="75"/>
      <c r="F203" s="75"/>
      <c r="G203" s="75"/>
      <c r="I203" s="3"/>
      <c r="J203" s="11"/>
    </row>
    <row r="204" spans="5:10" s="10" customFormat="1" ht="15">
      <c r="E204" s="75"/>
      <c r="F204" s="75"/>
      <c r="G204" s="75"/>
      <c r="I204" s="3"/>
      <c r="J204" s="11"/>
    </row>
  </sheetData>
  <mergeCells count="6">
    <mergeCell ref="A7:G7"/>
    <mergeCell ref="A91:G91"/>
    <mergeCell ref="A1:G1"/>
    <mergeCell ref="A2:G2"/>
    <mergeCell ref="A3:G3"/>
    <mergeCell ref="A6:G6"/>
  </mergeCells>
  <printOptions/>
  <pageMargins left="0.75" right="0.75" top="0.43" bottom="0.33" header="0.31" footer="0.23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YEAP</dc:creator>
  <cp:keywords/>
  <dc:description/>
  <cp:lastModifiedBy>sfchen</cp:lastModifiedBy>
  <cp:lastPrinted>2010-05-15T06:48:47Z</cp:lastPrinted>
  <dcterms:created xsi:type="dcterms:W3CDTF">2000-06-16T03:40:39Z</dcterms:created>
  <dcterms:modified xsi:type="dcterms:W3CDTF">2010-05-21T09:48:33Z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-944738101</vt:i4>
  </property>
  <property fmtid="{D5CDD505-2E9C-101B-9397-08002B2CF9AE}" pid="3" name="_EmailSubject">
    <vt:lpwstr>Consol &amp; quarterly report</vt:lpwstr>
  </property>
  <property fmtid="{D5CDD505-2E9C-101B-9397-08002B2CF9AE}" pid="4" name="_AuthorEmail">
    <vt:lpwstr>bugoh@prinsiptek.com</vt:lpwstr>
  </property>
  <property fmtid="{D5CDD505-2E9C-101B-9397-08002B2CF9AE}" pid="5" name="_AuthorEmailDisplayName">
    <vt:lpwstr>June Goh Boon Ui</vt:lpwstr>
  </property>
  <property fmtid="{D5CDD505-2E9C-101B-9397-08002B2CF9AE}" pid="6" name="_ReviewingToolsShownOnce">
    <vt:lpwstr/>
  </property>
</Properties>
</file>